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amètres" sheetId="1" state="visible" r:id="rId1"/>
    <sheet xmlns:r="http://schemas.openxmlformats.org/officeDocument/2006/relationships" name="Biens_Amortissements" sheetId="2" state="visible" r:id="rId2"/>
    <sheet xmlns:r="http://schemas.openxmlformats.org/officeDocument/2006/relationships" name="Synthèse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1" hidden="1">'Biens_Amortissements'!$A$1:$AD$101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,00 %"/>
    <numFmt numFmtId="165" formatCode="# ##0,00 €"/>
    <numFmt numFmtId="166" formatCode="DD/MM/YYYY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1E293B"/>
      <sz val="10"/>
    </font>
    <font>
      <name val="Calibri"/>
      <color rgb="001E293B"/>
      <sz val="10"/>
    </font>
    <font>
      <name val="Calibri"/>
      <b val="1"/>
      <color rgb="00FFFFFF"/>
      <sz val="11"/>
    </font>
    <font>
      <name val="Calibri"/>
      <i val="1"/>
      <color rgb="00475569"/>
      <sz val="10"/>
    </font>
    <font>
      <name val="Calibri"/>
      <b val="1"/>
      <color rgb="00FFFFFF"/>
      <sz val="10"/>
    </font>
    <font>
      <name val="Calibri"/>
      <b val="1"/>
      <color rgb="0016A34A"/>
      <sz val="10"/>
    </font>
    <font>
      <name val="Calibri"/>
      <b val="1"/>
      <color rgb="00DC2626"/>
      <sz val="10"/>
    </font>
  </fonts>
  <fills count="7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FFFFF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0E7490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 wrapText="1"/>
    </xf>
    <xf numFmtId="0" fontId="3" fillId="5" borderId="1" pivotButton="0" quotePrefix="0" xfId="0"/>
    <xf numFmtId="1" fontId="3" fillId="5" borderId="1" applyAlignment="1" pivotButton="0" quotePrefix="0" xfId="0">
      <alignment horizontal="right" vertical="center"/>
    </xf>
    <xf numFmtId="0" fontId="3" fillId="3" borderId="1" pivotButton="0" quotePrefix="0" xfId="0"/>
    <xf numFmtId="1" fontId="3" fillId="3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164" fontId="3" fillId="3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 wrapText="1"/>
    </xf>
    <xf numFmtId="165" fontId="7" fillId="5" borderId="1" applyAlignment="1" pivotButton="0" quotePrefix="0" xfId="0">
      <alignment horizontal="right" vertical="center"/>
    </xf>
    <xf numFmtId="165" fontId="7" fillId="3" borderId="1" applyAlignment="1" pivotButton="0" quotePrefix="0" xfId="0">
      <alignment horizontal="right" vertical="center"/>
    </xf>
    <xf numFmtId="165" fontId="8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0" fontId="0" fillId="6" borderId="1" pivotButton="0" quotePrefix="0" xfId="0"/>
    <xf numFmtId="0" fontId="3" fillId="0" borderId="0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4">
    <dxf>
      <font>
        <name val="Calibri"/>
        <b val="1"/>
        <color rgb="00DC2626"/>
        <sz val="10"/>
      </font>
      <fill>
        <patternFill patternType="solid">
          <fgColor rgb="00FEE2E2"/>
        </patternFill>
      </fill>
    </dxf>
    <dxf>
      <font>
        <name val="Calibri"/>
        <b val="1"/>
        <color rgb="0016A34A"/>
        <sz val="10"/>
      </font>
      <fill>
        <patternFill patternType="solid">
          <fgColor rgb="00DCFCE7"/>
        </patternFill>
      </fill>
    </dxf>
    <dxf>
      <font>
        <name val="Calibri"/>
        <b val="1"/>
        <color rgb="0016A34A"/>
        <sz val="10"/>
      </font>
    </dxf>
    <dxf>
      <font>
        <name val="Calibri"/>
        <b val="1"/>
        <color rgb="00DC2626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Amortissement annuel par logement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'Biens_Amortissements'!U1</f>
            </strRef>
          </tx>
          <spPr>
            <a:solidFill xmlns:a="http://schemas.openxmlformats.org/drawingml/2006/main">
              <a:srgbClr val="0E7490"/>
            </a:solidFill>
            <a:ln xmlns:a="http://schemas.openxmlformats.org/drawingml/2006/main">
              <a:prstDash val="solid"/>
            </a:ln>
          </spPr>
          <cat>
            <numRef>
              <f>'Biens_Amortissements'!$A$2:$A$101</f>
            </numRef>
          </cat>
          <val>
            <numRef>
              <f>'Biens_Amortissements'!$U$2:$U$101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Bien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 la base amortissable</a:t>
            </a:r>
          </a:p>
        </rich>
      </tx>
    </title>
    <plotArea>
      <doughnutChart>
        <varyColors val="1"/>
        <ser>
          <idx val="0"/>
          <order val="0"/>
          <tx>
            <strRef>
              <f>'Synthèse'!B15</f>
            </strRef>
          </tx>
          <spPr>
            <a:ln xmlns:a="http://schemas.openxmlformats.org/drawingml/2006/main">
              <a:prstDash val="solid"/>
            </a:ln>
          </spPr>
          <cat>
            <numRef>
              <f>'Synthèse'!$A$16:$A$19</f>
            </numRef>
          </cat>
          <val>
            <numRef>
              <f>'Synthèse'!$B$16:$B$19</f>
            </numRef>
          </val>
        </ser>
        <firstSliceAng val="0"/>
        <holeSize val="10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Loyers, charges, intérêts et résultat BIC après amortissement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'Biens_Amortissements'!V1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'Biens_Amortissements'!$A$2:$A$101</f>
            </numRef>
          </cat>
          <val>
            <numRef>
              <f>'Biens_Amortissements'!$V$2:$V$101</f>
            </numRef>
          </val>
        </ser>
        <ser>
          <idx val="1"/>
          <order val="1"/>
          <tx>
            <strRef>
              <f>'Biens_Amortissements'!W1</f>
            </strRef>
          </tx>
          <spPr>
            <a:solidFill xmlns:a="http://schemas.openxmlformats.org/drawingml/2006/main">
              <a:srgbClr val="F59E0B"/>
            </a:solidFill>
            <a:ln xmlns:a="http://schemas.openxmlformats.org/drawingml/2006/main">
              <a:prstDash val="solid"/>
            </a:ln>
          </spPr>
          <cat>
            <numRef>
              <f>'Biens_Amortissements'!$A$2:$A$101</f>
            </numRef>
          </cat>
          <val>
            <numRef>
              <f>'Biens_Amortissements'!$W$2:$W$101</f>
            </numRef>
          </val>
        </ser>
        <ser>
          <idx val="2"/>
          <order val="2"/>
          <tx>
            <strRef>
              <f>'Biens_Amortissements'!X1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'Biens_Amortissements'!$A$2:$A$101</f>
            </numRef>
          </cat>
          <val>
            <numRef>
              <f>'Biens_Amortissements'!$X$2:$X$101</f>
            </numRef>
          </val>
        </ser>
        <ser>
          <idx val="3"/>
          <order val="3"/>
          <tx>
            <strRef>
              <f>'Biens_Amortissements'!AA1</f>
            </strRef>
          </tx>
          <spPr>
            <a:solidFill xmlns:a="http://schemas.openxmlformats.org/drawingml/2006/main">
              <a:srgbClr val="0E7490"/>
            </a:solidFill>
            <a:ln xmlns:a="http://schemas.openxmlformats.org/drawingml/2006/main">
              <a:prstDash val="solid"/>
            </a:ln>
          </spPr>
          <cat>
            <numRef>
              <f>'Biens_Amortissements'!$A$2:$A$101</f>
            </numRef>
          </cat>
          <val>
            <numRef>
              <f>'Biens_Amortissements'!$AA$2:$AA$101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Bien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21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21</row>
      <rowOff>0</rowOff>
    </from>
    <ext cx="576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  <col width="3" customWidth="1" min="3" max="3"/>
    <col width="28" customWidth="1" min="4" max="4"/>
    <col width="14" customWidth="1" min="5" max="5"/>
  </cols>
  <sheetData>
    <row r="1" ht="28" customHeight="1">
      <c r="A1" s="1" t="inlineStr">
        <is>
          <t>Paramètres — Amortissement LMNP meublé (réel)</t>
        </is>
      </c>
    </row>
    <row r="2"/>
    <row r="3">
      <c r="A3" s="2" t="inlineStr">
        <is>
          <t>Année fiscale</t>
        </is>
      </c>
      <c r="B3" s="3" t="n">
        <v>2026</v>
      </c>
      <c r="D3" s="4" t="inlineStr">
        <is>
          <t>Mode d'amortissement</t>
        </is>
      </c>
      <c r="E3" s="5" t="inlineStr">
        <is>
          <t>Linéaire</t>
        </is>
      </c>
    </row>
    <row r="4">
      <c r="A4" s="6" t="inlineStr">
        <is>
          <t>Régime</t>
        </is>
      </c>
      <c r="B4" s="5" t="inlineStr">
        <is>
          <t>LMNP réel</t>
        </is>
      </c>
    </row>
    <row r="5">
      <c r="A5" s="2" t="inlineStr">
        <is>
          <t>Durée d'amortissement des travaux (ans)</t>
        </is>
      </c>
      <c r="B5" s="3" t="n">
        <v>10</v>
      </c>
    </row>
    <row r="6">
      <c r="A6" s="6" t="inlineStr">
        <is>
          <t>Durée d'amortissement du mobilier (ans)</t>
        </is>
      </c>
      <c r="B6" s="3" t="n">
        <v>7</v>
      </c>
    </row>
    <row r="7">
      <c r="A7" s="2" t="inlineStr">
        <is>
          <t>Durée d'amortissement des frais d'acquisition (ans)</t>
        </is>
      </c>
      <c r="B7" s="3" t="n">
        <v>5</v>
      </c>
    </row>
    <row r="8">
      <c r="A8" s="6" t="inlineStr">
        <is>
          <t>Durée d'amortissement du bâti (ans)</t>
        </is>
      </c>
      <c r="B8" s="3" t="n">
        <v>30</v>
      </c>
    </row>
    <row r="9">
      <c r="A9" s="2" t="inlineStr">
        <is>
          <t>Taux de prélèvements sociaux indicatif</t>
        </is>
      </c>
      <c r="B9" s="7" t="n">
        <v>0.172</v>
      </c>
    </row>
    <row r="10">
      <c r="A10" s="6" t="inlineStr">
        <is>
          <t>Plafond indicatif de déficit foncier</t>
        </is>
      </c>
      <c r="B10" s="8" t="n">
        <v>10700</v>
      </c>
    </row>
    <row r="11">
      <c r="A11" s="9" t="inlineStr">
        <is>
          <t>Type d'actif</t>
        </is>
      </c>
      <c r="B11" s="9" t="inlineStr">
        <is>
          <t>Durée standard (années)</t>
        </is>
      </c>
    </row>
    <row r="12">
      <c r="A12" s="10" t="inlineStr">
        <is>
          <t>Bâti</t>
        </is>
      </c>
      <c r="B12" s="11" t="n">
        <v>30</v>
      </c>
    </row>
    <row r="13">
      <c r="A13" s="12" t="inlineStr">
        <is>
          <t>Travaux</t>
        </is>
      </c>
      <c r="B13" s="13" t="n">
        <v>10</v>
      </c>
    </row>
    <row r="14">
      <c r="A14" s="10" t="inlineStr">
        <is>
          <t>Mobilier</t>
        </is>
      </c>
      <c r="B14" s="11" t="n">
        <v>7</v>
      </c>
    </row>
    <row r="15">
      <c r="A15" s="12" t="inlineStr">
        <is>
          <t>Frais d'acquisition</t>
        </is>
      </c>
      <c r="B15" s="13" t="n">
        <v>5</v>
      </c>
    </row>
    <row r="16"/>
    <row r="17">
      <c r="A17" s="14" t="inlineStr">
        <is>
          <t>Note : la valeur du terrain est exclue de la base amortissable (quote-part terrain non amortissable).</t>
        </is>
      </c>
    </row>
    <row r="18">
      <c r="A18" s="14" t="inlineStr">
        <is>
          <t>Conservez l'ensemble des justificatifs : actes d'acquisition, factures de travaux et de mobilier, inventaires, quittances.</t>
        </is>
      </c>
    </row>
    <row r="19">
      <c r="A19" s="14" t="inlineStr">
        <is>
          <t>Les durées et montants sont indicatifs : faites valider le plan d'amortissement par un expert-comptable.</t>
        </is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D101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9" customWidth="1" min="1" max="1"/>
    <col width="26" customWidth="1" min="2" max="2"/>
    <col width="22" customWidth="1" min="3" max="3"/>
    <col width="26" customWidth="1" min="4" max="4"/>
    <col width="12" customWidth="1" min="5" max="5"/>
    <col width="20" customWidth="1" min="6" max="6"/>
    <col width="14" customWidth="1" min="7" max="7"/>
    <col width="14" customWidth="1" min="8" max="8"/>
    <col width="12" customWidth="1" min="9" max="9"/>
    <col width="13" customWidth="1" min="10" max="10"/>
    <col width="14" customWidth="1" min="11" max="11"/>
    <col width="13" customWidth="1" min="12" max="12"/>
    <col width="13" customWidth="1" min="13" max="13"/>
    <col width="15" customWidth="1" min="14" max="14"/>
    <col width="16" customWidth="1" min="15" max="15"/>
    <col width="10" customWidth="1" min="16" max="16"/>
    <col width="13" customWidth="1" min="17" max="17"/>
    <col width="13" customWidth="1" min="18" max="18"/>
    <col width="13" customWidth="1" min="19" max="19"/>
    <col width="12" customWidth="1" min="20" max="20"/>
    <col width="14" customWidth="1" min="21" max="21"/>
    <col width="12" customWidth="1" min="22" max="22"/>
    <col width="12" customWidth="1" min="23" max="23"/>
    <col width="12" customWidth="1" min="24" max="24"/>
    <col width="14" customWidth="1" min="25" max="25"/>
    <col width="13" customWidth="1" min="26" max="26"/>
    <col width="15" customWidth="1" min="27" max="27"/>
    <col width="13" customWidth="1" min="28" max="28"/>
    <col width="12" customWidth="1" min="29" max="29"/>
    <col width="22" customWidth="1" min="30" max="30"/>
  </cols>
  <sheetData>
    <row r="1" ht="42" customHeight="1">
      <c r="A1" s="15" t="inlineStr">
        <is>
          <t>ID bien</t>
        </is>
      </c>
      <c r="B1" s="15" t="inlineStr">
        <is>
          <t>Propriétaire</t>
        </is>
      </c>
      <c r="C1" s="15" t="inlineStr">
        <is>
          <t>SIRET / SCI ou loueur</t>
        </is>
      </c>
      <c r="D1" s="15" t="inlineStr">
        <is>
          <t>Adresse du logement</t>
        </is>
      </c>
      <c r="E1" s="15" t="inlineStr">
        <is>
          <t>Ville</t>
        </is>
      </c>
      <c r="F1" s="15" t="inlineStr">
        <is>
          <t>Type de location</t>
        </is>
      </c>
      <c r="G1" s="15" t="inlineStr">
        <is>
          <t>Date de mise en location</t>
        </is>
      </c>
      <c r="H1" s="15" t="inlineStr">
        <is>
          <t>Prix d'acquisition</t>
        </is>
      </c>
      <c r="I1" s="15" t="inlineStr">
        <is>
          <t>Quote-part terrain (%)</t>
        </is>
      </c>
      <c r="J1" s="15" t="inlineStr">
        <is>
          <t>Base terrain</t>
        </is>
      </c>
      <c r="K1" s="15" t="inlineStr">
        <is>
          <t>Base bâti amortissable</t>
        </is>
      </c>
      <c r="L1" s="15" t="inlineStr">
        <is>
          <t>Travaux amortissables</t>
        </is>
      </c>
      <c r="M1" s="15" t="inlineStr">
        <is>
          <t>Mobilier amortissable</t>
        </is>
      </c>
      <c r="N1" s="15" t="inlineStr">
        <is>
          <t>Frais d'acquisition amortissables</t>
        </is>
      </c>
      <c r="O1" s="15" t="inlineStr">
        <is>
          <t>Type d'actif principal</t>
        </is>
      </c>
      <c r="P1" s="15" t="inlineStr">
        <is>
          <t>Durée bâti (ans)</t>
        </is>
      </c>
      <c r="Q1" s="15" t="inlineStr">
        <is>
          <t>Amort. annuel bâti</t>
        </is>
      </c>
      <c r="R1" s="15" t="inlineStr">
        <is>
          <t>Amort. annuel travaux</t>
        </is>
      </c>
      <c r="S1" s="15" t="inlineStr">
        <is>
          <t>Amort. annuel mobilier</t>
        </is>
      </c>
      <c r="T1" s="15" t="inlineStr">
        <is>
          <t>Amort. annuel frais</t>
        </is>
      </c>
      <c r="U1" s="15" t="inlineStr">
        <is>
          <t>Amortissement total annuel</t>
        </is>
      </c>
      <c r="V1" s="15" t="inlineStr">
        <is>
          <t>Loyers annuels</t>
        </is>
      </c>
      <c r="W1" s="15" t="inlineStr">
        <is>
          <t>Charges déductibles</t>
        </is>
      </c>
      <c r="X1" s="15" t="inlineStr">
        <is>
          <t>Intérêts d'emprunt</t>
        </is>
      </c>
      <c r="Y1" s="15" t="inlineStr">
        <is>
          <t>Résultat avant amortissement</t>
        </is>
      </c>
      <c r="Z1" s="15" t="inlineStr">
        <is>
          <t>Amortissement imputable</t>
        </is>
      </c>
      <c r="AA1" s="15" t="inlineStr">
        <is>
          <t>Résultat BIC après amortissement</t>
        </is>
      </c>
      <c r="AB1" s="15" t="inlineStr">
        <is>
          <t>Report d'amortissement</t>
        </is>
      </c>
      <c r="AC1" s="15" t="inlineStr">
        <is>
          <t>Taux de rendement brut</t>
        </is>
      </c>
      <c r="AD1" s="15" t="inlineStr">
        <is>
          <t>Statut / alerte</t>
        </is>
      </c>
    </row>
    <row r="2">
      <c r="A2" s="16" t="inlineStr">
        <is>
          <t>L-001</t>
        </is>
      </c>
      <c r="B2" s="5" t="inlineStr">
        <is>
          <t>Camille Durand</t>
        </is>
      </c>
      <c r="C2" s="5" t="inlineStr">
        <is>
          <t>Loueur particulier</t>
        </is>
      </c>
      <c r="D2" s="5" t="inlineStr">
        <is>
          <t>24 cours Gambetta</t>
        </is>
      </c>
      <c r="E2" s="5" t="inlineStr">
        <is>
          <t>Bordeaux</t>
        </is>
      </c>
      <c r="F2" s="5" t="inlineStr">
        <is>
          <t>Meublée longue durée</t>
        </is>
      </c>
      <c r="G2" s="33" t="n">
        <v>46068</v>
      </c>
      <c r="H2" s="8" t="n">
        <v>235000</v>
      </c>
      <c r="I2" s="7" t="n">
        <v>0.15</v>
      </c>
      <c r="J2" s="18">
        <f>IF($A2="","",H2*I2)</f>
        <v/>
      </c>
      <c r="K2" s="18">
        <f>IF($A2="","",IFERROR(H2-J2,0))</f>
        <v/>
      </c>
      <c r="L2" s="8" t="n">
        <v>0</v>
      </c>
      <c r="M2" s="8" t="n">
        <v>12000</v>
      </c>
      <c r="N2" s="8" t="n">
        <v>17600</v>
      </c>
      <c r="O2" s="5" t="inlineStr">
        <is>
          <t>Bâti</t>
        </is>
      </c>
      <c r="P2" s="11">
        <f>IF($A2="","",IFERROR(VLOOKUP(O2,Paramètres!$A$12:$B$15,2,FALSE),Paramètres!$B$8))</f>
        <v/>
      </c>
      <c r="Q2" s="18">
        <f>IF($A2="","",IF(G2&lt;=DATE(Paramètres!$B$3,12,31),K2/P2*MIN(1,MAX(0,(DATE(Paramètres!$B$3,12,31)-G2+1)/365)),0))</f>
        <v/>
      </c>
      <c r="R2" s="18">
        <f>IF($A2="","",IFERROR(L2/Paramètres!$B$5,0))</f>
        <v/>
      </c>
      <c r="S2" s="18">
        <f>IF($A2="","",IFERROR(M2/Paramètres!$B$6,0))</f>
        <v/>
      </c>
      <c r="T2" s="18">
        <f>IF($A2="","",IFERROR(N2/Paramètres!$B$7,0))</f>
        <v/>
      </c>
      <c r="U2" s="18">
        <f>IF($A2="","",SUM(Q2:T2))</f>
        <v/>
      </c>
      <c r="V2" s="8" t="n">
        <v>11400</v>
      </c>
      <c r="W2" s="8" t="n">
        <v>1800</v>
      </c>
      <c r="X2" s="8" t="n">
        <v>1500</v>
      </c>
      <c r="Y2" s="18">
        <f>IF($A2="","",V2-W2-X2)</f>
        <v/>
      </c>
      <c r="Z2" s="18">
        <f>IF($A2="","",MIN(U2,Y2))</f>
        <v/>
      </c>
      <c r="AA2" s="18">
        <f>IF($A2="","",Y2-Z2)</f>
        <v/>
      </c>
      <c r="AB2" s="18">
        <f>IF($A2="","",MAX(0,U2-Y2))</f>
        <v/>
      </c>
      <c r="AC2" s="19">
        <f>IF($A2="","",IFERROR(V2/H2,0))</f>
        <v/>
      </c>
      <c r="AD2" s="20">
        <f>IF($A2="","",IF(AB2&gt;0,"Amortissement reportable","Résultat positif"))</f>
        <v/>
      </c>
    </row>
    <row r="3">
      <c r="A3" s="21" t="inlineStr">
        <is>
          <t>L-002</t>
        </is>
      </c>
      <c r="B3" s="5" t="inlineStr">
        <is>
          <t>Julien Moreau</t>
        </is>
      </c>
      <c r="C3" s="5" t="inlineStr">
        <is>
          <t>Loueur particulier</t>
        </is>
      </c>
      <c r="D3" s="5" t="inlineStr">
        <is>
          <t>8 avenue Victor Hugo</t>
        </is>
      </c>
      <c r="E3" s="5" t="inlineStr">
        <is>
          <t>Paris</t>
        </is>
      </c>
      <c r="F3" s="5" t="inlineStr">
        <is>
          <t>Meublée longue durée</t>
        </is>
      </c>
      <c r="G3" s="33" t="n">
        <v>46082</v>
      </c>
      <c r="H3" s="8" t="n">
        <v>420000</v>
      </c>
      <c r="I3" s="7" t="n">
        <v>0.2</v>
      </c>
      <c r="J3" s="22">
        <f>IF($A3="","",H3*I3)</f>
        <v/>
      </c>
      <c r="K3" s="22">
        <f>IF($A3="","",IFERROR(H3-J3,0))</f>
        <v/>
      </c>
      <c r="L3" s="8" t="n">
        <v>0</v>
      </c>
      <c r="M3" s="8" t="n">
        <v>15000</v>
      </c>
      <c r="N3" s="8" t="n">
        <v>31500</v>
      </c>
      <c r="O3" s="5" t="inlineStr">
        <is>
          <t>Bâti</t>
        </is>
      </c>
      <c r="P3" s="13">
        <f>IF($A3="","",IFERROR(VLOOKUP(O3,Paramètres!$A$12:$B$15,2,FALSE),Paramètres!$B$8))</f>
        <v/>
      </c>
      <c r="Q3" s="22">
        <f>IF($A3="","",IF(G3&lt;=DATE(Paramètres!$B$3,12,31),K3/P3*MIN(1,MAX(0,(DATE(Paramètres!$B$3,12,31)-G3+1)/365)),0))</f>
        <v/>
      </c>
      <c r="R3" s="22">
        <f>IF($A3="","",IFERROR(L3/Paramètres!$B$5,0))</f>
        <v/>
      </c>
      <c r="S3" s="22">
        <f>IF($A3="","",IFERROR(M3/Paramètres!$B$6,0))</f>
        <v/>
      </c>
      <c r="T3" s="22">
        <f>IF($A3="","",IFERROR(N3/Paramètres!$B$7,0))</f>
        <v/>
      </c>
      <c r="U3" s="22">
        <f>IF($A3="","",SUM(Q3:T3))</f>
        <v/>
      </c>
      <c r="V3" s="8" t="n">
        <v>14400</v>
      </c>
      <c r="W3" s="8" t="n">
        <v>1800</v>
      </c>
      <c r="X3" s="8" t="n">
        <v>7800</v>
      </c>
      <c r="Y3" s="22">
        <f>IF($A3="","",V3-W3-X3)</f>
        <v/>
      </c>
      <c r="Z3" s="22">
        <f>IF($A3="","",MIN(U3,Y3))</f>
        <v/>
      </c>
      <c r="AA3" s="22">
        <f>IF($A3="","",Y3-Z3)</f>
        <v/>
      </c>
      <c r="AB3" s="22">
        <f>IF($A3="","",MAX(0,U3-Y3))</f>
        <v/>
      </c>
      <c r="AC3" s="23">
        <f>IF($A3="","",IFERROR(V3/H3,0))</f>
        <v/>
      </c>
      <c r="AD3" s="24">
        <f>IF($A3="","",IF(AB3&gt;0,"Amortissement reportable","Résultat positif"))</f>
        <v/>
      </c>
    </row>
    <row r="4">
      <c r="A4" s="16" t="inlineStr">
        <is>
          <t>L-003</t>
        </is>
      </c>
      <c r="B4" s="5" t="inlineStr">
        <is>
          <t>Sophie Lefèvre</t>
        </is>
      </c>
      <c r="C4" s="5" t="inlineStr">
        <is>
          <t>Loueur particulier</t>
        </is>
      </c>
      <c r="D4" s="5" t="inlineStr">
        <is>
          <t>12 rue de la République</t>
        </is>
      </c>
      <c r="E4" s="5" t="inlineStr">
        <is>
          <t>Lyon</t>
        </is>
      </c>
      <c r="F4" s="5" t="inlineStr">
        <is>
          <t>Meublée longue durée</t>
        </is>
      </c>
      <c r="G4" s="33" t="n">
        <v>46113</v>
      </c>
      <c r="H4" s="8" t="n">
        <v>285000</v>
      </c>
      <c r="I4" s="7" t="n">
        <v>0.18</v>
      </c>
      <c r="J4" s="18">
        <f>IF($A4="","",H4*I4)</f>
        <v/>
      </c>
      <c r="K4" s="18">
        <f>IF($A4="","",IFERROR(H4-J4,0))</f>
        <v/>
      </c>
      <c r="L4" s="8" t="n">
        <v>24000</v>
      </c>
      <c r="M4" s="8" t="n">
        <v>9000</v>
      </c>
      <c r="N4" s="8" t="n">
        <v>21300</v>
      </c>
      <c r="O4" s="5" t="inlineStr">
        <is>
          <t>Travaux</t>
        </is>
      </c>
      <c r="P4" s="11">
        <f>IF($A4="","",IFERROR(VLOOKUP(O4,Paramètres!$A$12:$B$15,2,FALSE),Paramètres!$B$8))</f>
        <v/>
      </c>
      <c r="Q4" s="18">
        <f>IF($A4="","",IF(G4&lt;=DATE(Paramètres!$B$3,12,31),K4/P4*MIN(1,MAX(0,(DATE(Paramètres!$B$3,12,31)-G4+1)/365)),0))</f>
        <v/>
      </c>
      <c r="R4" s="18">
        <f>IF($A4="","",IFERROR(L4/Paramètres!$B$5,0))</f>
        <v/>
      </c>
      <c r="S4" s="18">
        <f>IF($A4="","",IFERROR(M4/Paramètres!$B$6,0))</f>
        <v/>
      </c>
      <c r="T4" s="18">
        <f>IF($A4="","",IFERROR(N4/Paramètres!$B$7,0))</f>
        <v/>
      </c>
      <c r="U4" s="18">
        <f>IF($A4="","",SUM(Q4:T4))</f>
        <v/>
      </c>
      <c r="V4" s="8" t="n">
        <v>12600</v>
      </c>
      <c r="W4" s="8" t="n">
        <v>1440</v>
      </c>
      <c r="X4" s="8" t="n">
        <v>5900</v>
      </c>
      <c r="Y4" s="18">
        <f>IF($A4="","",V4-W4-X4)</f>
        <v/>
      </c>
      <c r="Z4" s="18">
        <f>IF($A4="","",MIN(U4,Y4))</f>
        <v/>
      </c>
      <c r="AA4" s="18">
        <f>IF($A4="","",Y4-Z4)</f>
        <v/>
      </c>
      <c r="AB4" s="18">
        <f>IF($A4="","",MAX(0,U4-Y4))</f>
        <v/>
      </c>
      <c r="AC4" s="19">
        <f>IF($A4="","",IFERROR(V4/H4,0))</f>
        <v/>
      </c>
      <c r="AD4" s="20">
        <f>IF($A4="","",IF(AB4&gt;0,"Amortissement reportable","Résultat positif"))</f>
        <v/>
      </c>
    </row>
    <row r="5">
      <c r="A5" s="21" t="inlineStr">
        <is>
          <t>L-004</t>
        </is>
      </c>
      <c r="B5" s="5" t="inlineStr">
        <is>
          <t>Thomas Bernard</t>
        </is>
      </c>
      <c r="C5" s="5" t="inlineStr">
        <is>
          <t>Loueur particulier</t>
        </is>
      </c>
      <c r="D5" s="5" t="inlineStr">
        <is>
          <t>5 rue Sainte-Catherine</t>
        </is>
      </c>
      <c r="E5" s="5" t="inlineStr">
        <is>
          <t>Bordeaux</t>
        </is>
      </c>
      <c r="F5" s="5" t="inlineStr">
        <is>
          <t>Meublée étudiante</t>
        </is>
      </c>
      <c r="G5" s="33" t="n">
        <v>46266</v>
      </c>
      <c r="H5" s="8" t="n">
        <v>198000</v>
      </c>
      <c r="I5" s="7" t="n">
        <v>0.15</v>
      </c>
      <c r="J5" s="22">
        <f>IF($A5="","",H5*I5)</f>
        <v/>
      </c>
      <c r="K5" s="22">
        <f>IF($A5="","",IFERROR(H5-J5,0))</f>
        <v/>
      </c>
      <c r="L5" s="8" t="n">
        <v>8000</v>
      </c>
      <c r="M5" s="8" t="n">
        <v>7500</v>
      </c>
      <c r="N5" s="8" t="n">
        <v>14850</v>
      </c>
      <c r="O5" s="5" t="inlineStr">
        <is>
          <t>Bâti</t>
        </is>
      </c>
      <c r="P5" s="13">
        <f>IF($A5="","",IFERROR(VLOOKUP(O5,Paramètres!$A$12:$B$15,2,FALSE),Paramètres!$B$8))</f>
        <v/>
      </c>
      <c r="Q5" s="22">
        <f>IF($A5="","",IF(G5&lt;=DATE(Paramètres!$B$3,12,31),K5/P5*MIN(1,MAX(0,(DATE(Paramètres!$B$3,12,31)-G5+1)/365)),0))</f>
        <v/>
      </c>
      <c r="R5" s="22">
        <f>IF($A5="","",IFERROR(L5/Paramètres!$B$5,0))</f>
        <v/>
      </c>
      <c r="S5" s="22">
        <f>IF($A5="","",IFERROR(M5/Paramètres!$B$6,0))</f>
        <v/>
      </c>
      <c r="T5" s="22">
        <f>IF($A5="","",IFERROR(N5/Paramètres!$B$7,0))</f>
        <v/>
      </c>
      <c r="U5" s="22">
        <f>IF($A5="","",SUM(Q5:T5))</f>
        <v/>
      </c>
      <c r="V5" s="8" t="n">
        <v>7800</v>
      </c>
      <c r="W5" s="8" t="n">
        <v>960</v>
      </c>
      <c r="X5" s="8" t="n">
        <v>3900</v>
      </c>
      <c r="Y5" s="22">
        <f>IF($A5="","",V5-W5-X5)</f>
        <v/>
      </c>
      <c r="Z5" s="22">
        <f>IF($A5="","",MIN(U5,Y5))</f>
        <v/>
      </c>
      <c r="AA5" s="22">
        <f>IF($A5="","",Y5-Z5)</f>
        <v/>
      </c>
      <c r="AB5" s="22">
        <f>IF($A5="","",MAX(0,U5-Y5))</f>
        <v/>
      </c>
      <c r="AC5" s="23">
        <f>IF($A5="","",IFERROR(V5/H5,0))</f>
        <v/>
      </c>
      <c r="AD5" s="24">
        <f>IF($A5="","",IF(AB5&gt;0,"Amortissement reportable","Résultat positif"))</f>
        <v/>
      </c>
    </row>
    <row r="6">
      <c r="A6" s="16" t="inlineStr">
        <is>
          <t>L-005</t>
        </is>
      </c>
      <c r="B6" s="5" t="inlineStr">
        <is>
          <t>Léa Martin</t>
        </is>
      </c>
      <c r="C6" s="5" t="inlineStr">
        <is>
          <t>Loueur particulier</t>
        </is>
      </c>
      <c r="D6" s="5" t="inlineStr">
        <is>
          <t>18 boulevard Gambetta</t>
        </is>
      </c>
      <c r="E6" s="5" t="inlineStr">
        <is>
          <t>Nice</t>
        </is>
      </c>
      <c r="F6" s="5" t="inlineStr">
        <is>
          <t>Meublée de tourisme</t>
        </is>
      </c>
      <c r="G6" s="33" t="n">
        <v>46157</v>
      </c>
      <c r="H6" s="8" t="n">
        <v>310000</v>
      </c>
      <c r="I6" s="7" t="n">
        <v>0.2</v>
      </c>
      <c r="J6" s="18">
        <f>IF($A6="","",H6*I6)</f>
        <v/>
      </c>
      <c r="K6" s="18">
        <f>IF($A6="","",IFERROR(H6-J6,0))</f>
        <v/>
      </c>
      <c r="L6" s="8" t="n">
        <v>12000</v>
      </c>
      <c r="M6" s="8" t="n">
        <v>11000</v>
      </c>
      <c r="N6" s="8" t="n">
        <v>23250</v>
      </c>
      <c r="O6" s="5" t="inlineStr">
        <is>
          <t>Bâti</t>
        </is>
      </c>
      <c r="P6" s="11">
        <f>IF($A6="","",IFERROR(VLOOKUP(O6,Paramètres!$A$12:$B$15,2,FALSE),Paramètres!$B$8))</f>
        <v/>
      </c>
      <c r="Q6" s="18">
        <f>IF($A6="","",IF(G6&lt;=DATE(Paramètres!$B$3,12,31),K6/P6*MIN(1,MAX(0,(DATE(Paramètres!$B$3,12,31)-G6+1)/365)),0))</f>
        <v/>
      </c>
      <c r="R6" s="18">
        <f>IF($A6="","",IFERROR(L6/Paramètres!$B$5,0))</f>
        <v/>
      </c>
      <c r="S6" s="18">
        <f>IF($A6="","",IFERROR(M6/Paramètres!$B$6,0))</f>
        <v/>
      </c>
      <c r="T6" s="18">
        <f>IF($A6="","",IFERROR(N6/Paramètres!$B$7,0))</f>
        <v/>
      </c>
      <c r="U6" s="18">
        <f>IF($A6="","",SUM(Q6:T6))</f>
        <v/>
      </c>
      <c r="V6" s="8" t="n">
        <v>13200</v>
      </c>
      <c r="W6" s="8" t="n">
        <v>1680</v>
      </c>
      <c r="X6" s="8" t="n">
        <v>6400</v>
      </c>
      <c r="Y6" s="18">
        <f>IF($A6="","",V6-W6-X6)</f>
        <v/>
      </c>
      <c r="Z6" s="18">
        <f>IF($A6="","",MIN(U6,Y6))</f>
        <v/>
      </c>
      <c r="AA6" s="18">
        <f>IF($A6="","",Y6-Z6)</f>
        <v/>
      </c>
      <c r="AB6" s="18">
        <f>IF($A6="","",MAX(0,U6-Y6))</f>
        <v/>
      </c>
      <c r="AC6" s="19">
        <f>IF($A6="","",IFERROR(V6/H6,0))</f>
        <v/>
      </c>
      <c r="AD6" s="20">
        <f>IF($A6="","",IF(AB6&gt;0,"Amortissement reportable","Résultat positif"))</f>
        <v/>
      </c>
    </row>
    <row r="7">
      <c r="A7" s="21" t="inlineStr">
        <is>
          <t>L-006</t>
        </is>
      </c>
      <c r="B7" s="5" t="inlineStr">
        <is>
          <t>Nicolas Petit</t>
        </is>
      </c>
      <c r="C7" s="5" t="inlineStr">
        <is>
          <t>Loueur particulier</t>
        </is>
      </c>
      <c r="D7" s="5" t="inlineStr">
        <is>
          <t>3 rue du Taur</t>
        </is>
      </c>
      <c r="E7" s="5" t="inlineStr">
        <is>
          <t>Toulouse</t>
        </is>
      </c>
      <c r="F7" s="5" t="inlineStr">
        <is>
          <t>Meublée étudiante</t>
        </is>
      </c>
      <c r="G7" s="33" t="n">
        <v>46174</v>
      </c>
      <c r="H7" s="8" t="n">
        <v>225000</v>
      </c>
      <c r="I7" s="7" t="n">
        <v>0.16</v>
      </c>
      <c r="J7" s="22">
        <f>IF($A7="","",H7*I7)</f>
        <v/>
      </c>
      <c r="K7" s="22">
        <f>IF($A7="","",IFERROR(H7-J7,0))</f>
        <v/>
      </c>
      <c r="L7" s="8" t="n">
        <v>6000</v>
      </c>
      <c r="M7" s="8" t="n">
        <v>6000</v>
      </c>
      <c r="N7" s="8" t="n">
        <v>16800</v>
      </c>
      <c r="O7" s="5" t="inlineStr">
        <is>
          <t>Mobilier</t>
        </is>
      </c>
      <c r="P7" s="13">
        <f>IF($A7="","",IFERROR(VLOOKUP(O7,Paramètres!$A$12:$B$15,2,FALSE),Paramètres!$B$8))</f>
        <v/>
      </c>
      <c r="Q7" s="22">
        <f>IF($A7="","",IF(G7&lt;=DATE(Paramètres!$B$3,12,31),K7/P7*MIN(1,MAX(0,(DATE(Paramètres!$B$3,12,31)-G7+1)/365)),0))</f>
        <v/>
      </c>
      <c r="R7" s="22">
        <f>IF($A7="","",IFERROR(L7/Paramètres!$B$5,0))</f>
        <v/>
      </c>
      <c r="S7" s="22">
        <f>IF($A7="","",IFERROR(M7/Paramètres!$B$6,0))</f>
        <v/>
      </c>
      <c r="T7" s="22">
        <f>IF($A7="","",IFERROR(N7/Paramètres!$B$7,0))</f>
        <v/>
      </c>
      <c r="U7" s="22">
        <f>IF($A7="","",SUM(Q7:T7))</f>
        <v/>
      </c>
      <c r="V7" s="8" t="n">
        <v>9000</v>
      </c>
      <c r="W7" s="8" t="n">
        <v>1080</v>
      </c>
      <c r="X7" s="8" t="n">
        <v>1200</v>
      </c>
      <c r="Y7" s="22">
        <f>IF($A7="","",V7-W7-X7)</f>
        <v/>
      </c>
      <c r="Z7" s="22">
        <f>IF($A7="","",MIN(U7,Y7))</f>
        <v/>
      </c>
      <c r="AA7" s="22">
        <f>IF($A7="","",Y7-Z7)</f>
        <v/>
      </c>
      <c r="AB7" s="22">
        <f>IF($A7="","",MAX(0,U7-Y7))</f>
        <v/>
      </c>
      <c r="AC7" s="23">
        <f>IF($A7="","",IFERROR(V7/H7,0))</f>
        <v/>
      </c>
      <c r="AD7" s="24">
        <f>IF($A7="","",IF(AB7&gt;0,"Amortissement reportable","Résultat positif"))</f>
        <v/>
      </c>
    </row>
    <row r="8">
      <c r="A8" s="16" t="inlineStr">
        <is>
          <t>L-007</t>
        </is>
      </c>
      <c r="B8" s="5" t="inlineStr">
        <is>
          <t>Émilie Rousseau</t>
        </is>
      </c>
      <c r="C8" s="5" t="inlineStr">
        <is>
          <t>Loueur particulier</t>
        </is>
      </c>
      <c r="D8" s="5" t="inlineStr">
        <is>
          <t>7 rue de Strasbourg</t>
        </is>
      </c>
      <c r="E8" s="5" t="inlineStr">
        <is>
          <t>Strasbourg</t>
        </is>
      </c>
      <c r="F8" s="5" t="inlineStr">
        <is>
          <t>Meublée longue durée</t>
        </is>
      </c>
      <c r="G8" s="33" t="n">
        <v>46054</v>
      </c>
      <c r="H8" s="8" t="n">
        <v>265000</v>
      </c>
      <c r="I8" s="7" t="n">
        <v>0.17</v>
      </c>
      <c r="J8" s="18">
        <f>IF($A8="","",H8*I8)</f>
        <v/>
      </c>
      <c r="K8" s="18">
        <f>IF($A8="","",IFERROR(H8-J8,0))</f>
        <v/>
      </c>
      <c r="L8" s="8" t="n">
        <v>0</v>
      </c>
      <c r="M8" s="8" t="n">
        <v>9500</v>
      </c>
      <c r="N8" s="8" t="n">
        <v>19800</v>
      </c>
      <c r="O8" s="5" t="inlineStr">
        <is>
          <t>Bâti</t>
        </is>
      </c>
      <c r="P8" s="11">
        <f>IF($A8="","",IFERROR(VLOOKUP(O8,Paramètres!$A$12:$B$15,2,FALSE),Paramètres!$B$8))</f>
        <v/>
      </c>
      <c r="Q8" s="18">
        <f>IF($A8="","",IF(G8&lt;=DATE(Paramètres!$B$3,12,31),K8/P8*MIN(1,MAX(0,(DATE(Paramètres!$B$3,12,31)-G8+1)/365)),0))</f>
        <v/>
      </c>
      <c r="R8" s="18">
        <f>IF($A8="","",IFERROR(L8/Paramètres!$B$5,0))</f>
        <v/>
      </c>
      <c r="S8" s="18">
        <f>IF($A8="","",IFERROR(M8/Paramètres!$B$6,0))</f>
        <v/>
      </c>
      <c r="T8" s="18">
        <f>IF($A8="","",IFERROR(N8/Paramètres!$B$7,0))</f>
        <v/>
      </c>
      <c r="U8" s="18">
        <f>IF($A8="","",SUM(Q8:T8))</f>
        <v/>
      </c>
      <c r="V8" s="8" t="n">
        <v>10200</v>
      </c>
      <c r="W8" s="8" t="n">
        <v>1320</v>
      </c>
      <c r="X8" s="8" t="n">
        <v>5300</v>
      </c>
      <c r="Y8" s="18">
        <f>IF($A8="","",V8-W8-X8)</f>
        <v/>
      </c>
      <c r="Z8" s="18">
        <f>IF($A8="","",MIN(U8,Y8))</f>
        <v/>
      </c>
      <c r="AA8" s="18">
        <f>IF($A8="","",Y8-Z8)</f>
        <v/>
      </c>
      <c r="AB8" s="18">
        <f>IF($A8="","",MAX(0,U8-Y8))</f>
        <v/>
      </c>
      <c r="AC8" s="19">
        <f>IF($A8="","",IFERROR(V8/H8,0))</f>
        <v/>
      </c>
      <c r="AD8" s="20">
        <f>IF($A8="","",IF(AB8&gt;0,"Amortissement reportable","Résultat positif"))</f>
        <v/>
      </c>
    </row>
    <row r="9">
      <c r="A9" s="21" t="inlineStr">
        <is>
          <t>L-008</t>
        </is>
      </c>
      <c r="B9" s="5" t="inlineStr">
        <is>
          <t>Antoine Garcia</t>
        </is>
      </c>
      <c r="C9" s="5" t="inlineStr">
        <is>
          <t>Loueur particulier</t>
        </is>
      </c>
      <c r="D9" s="5" t="inlineStr">
        <is>
          <t>14 rue Paradis</t>
        </is>
      </c>
      <c r="E9" s="5" t="inlineStr">
        <is>
          <t>Marseille</t>
        </is>
      </c>
      <c r="F9" s="5" t="inlineStr">
        <is>
          <t>Meublée longue durée</t>
        </is>
      </c>
      <c r="G9" s="33" t="n">
        <v>46218</v>
      </c>
      <c r="H9" s="8" t="n">
        <v>248000</v>
      </c>
      <c r="I9" s="7" t="n">
        <v>0.18</v>
      </c>
      <c r="J9" s="22">
        <f>IF($A9="","",H9*I9)</f>
        <v/>
      </c>
      <c r="K9" s="22">
        <f>IF($A9="","",IFERROR(H9-J9,0))</f>
        <v/>
      </c>
      <c r="L9" s="8" t="n">
        <v>15000</v>
      </c>
      <c r="M9" s="8" t="n">
        <v>8500</v>
      </c>
      <c r="N9" s="8" t="n">
        <v>12000</v>
      </c>
      <c r="O9" s="5" t="inlineStr">
        <is>
          <t>Travaux</t>
        </is>
      </c>
      <c r="P9" s="13">
        <f>IF($A9="","",IFERROR(VLOOKUP(O9,Paramètres!$A$12:$B$15,2,FALSE),Paramètres!$B$8))</f>
        <v/>
      </c>
      <c r="Q9" s="22">
        <f>IF($A9="","",IF(G9&lt;=DATE(Paramètres!$B$3,12,31),K9/P9*MIN(1,MAX(0,(DATE(Paramètres!$B$3,12,31)-G9+1)/365)),0))</f>
        <v/>
      </c>
      <c r="R9" s="22">
        <f>IF($A9="","",IFERROR(L9/Paramètres!$B$5,0))</f>
        <v/>
      </c>
      <c r="S9" s="22">
        <f>IF($A9="","",IFERROR(M9/Paramètres!$B$6,0))</f>
        <v/>
      </c>
      <c r="T9" s="22">
        <f>IF($A9="","",IFERROR(N9/Paramètres!$B$7,0))</f>
        <v/>
      </c>
      <c r="U9" s="22">
        <f>IF($A9="","",SUM(Q9:T9))</f>
        <v/>
      </c>
      <c r="V9" s="8" t="n">
        <v>9600</v>
      </c>
      <c r="W9" s="8" t="n">
        <v>1200</v>
      </c>
      <c r="X9" s="8" t="n">
        <v>1800</v>
      </c>
      <c r="Y9" s="22">
        <f>IF($A9="","",V9-W9-X9)</f>
        <v/>
      </c>
      <c r="Z9" s="22">
        <f>IF($A9="","",MIN(U9,Y9))</f>
        <v/>
      </c>
      <c r="AA9" s="22">
        <f>IF($A9="","",Y9-Z9)</f>
        <v/>
      </c>
      <c r="AB9" s="22">
        <f>IF($A9="","",MAX(0,U9-Y9))</f>
        <v/>
      </c>
      <c r="AC9" s="23">
        <f>IF($A9="","",IFERROR(V9/H9,0))</f>
        <v/>
      </c>
      <c r="AD9" s="24">
        <f>IF($A9="","",IF(AB9&gt;0,"Amortissement reportable","Résultat positif"))</f>
        <v/>
      </c>
    </row>
    <row r="10">
      <c r="A10" s="16" t="inlineStr">
        <is>
          <t>L-009</t>
        </is>
      </c>
      <c r="B10" s="5" t="inlineStr">
        <is>
          <t>SCI Horizon (repr. Claire Robert)</t>
        </is>
      </c>
      <c r="C10" s="5" t="inlineStr">
        <is>
          <t>SIRET 91234567800019</t>
        </is>
      </c>
      <c r="D10" s="5" t="inlineStr">
        <is>
          <t>22 rue Nationale</t>
        </is>
      </c>
      <c r="E10" s="5" t="inlineStr">
        <is>
          <t>Lille</t>
        </is>
      </c>
      <c r="F10" s="5" t="inlineStr">
        <is>
          <t>Meublée longue durée</t>
        </is>
      </c>
      <c r="G10" s="33" t="n">
        <v>46082</v>
      </c>
      <c r="H10" s="8" t="n">
        <v>320000</v>
      </c>
      <c r="I10" s="7" t="n">
        <v>0.18</v>
      </c>
      <c r="J10" s="18">
        <f>IF($A10="","",H10*I10)</f>
        <v/>
      </c>
      <c r="K10" s="18">
        <f>IF($A10="","",IFERROR(H10-J10,0))</f>
        <v/>
      </c>
      <c r="L10" s="8" t="n">
        <v>10000</v>
      </c>
      <c r="M10" s="8" t="n">
        <v>13000</v>
      </c>
      <c r="N10" s="8" t="n">
        <v>24000</v>
      </c>
      <c r="O10" s="5" t="inlineStr">
        <is>
          <t>Bâti</t>
        </is>
      </c>
      <c r="P10" s="11">
        <f>IF($A10="","",IFERROR(VLOOKUP(O10,Paramètres!$A$12:$B$15,2,FALSE),Paramètres!$B$8))</f>
        <v/>
      </c>
      <c r="Q10" s="18">
        <f>IF($A10="","",IF(G10&lt;=DATE(Paramètres!$B$3,12,31),K10/P10*MIN(1,MAX(0,(DATE(Paramètres!$B$3,12,31)-G10+1)/365)),0))</f>
        <v/>
      </c>
      <c r="R10" s="18">
        <f>IF($A10="","",IFERROR(L10/Paramètres!$B$5,0))</f>
        <v/>
      </c>
      <c r="S10" s="18">
        <f>IF($A10="","",IFERROR(M10/Paramètres!$B$6,0))</f>
        <v/>
      </c>
      <c r="T10" s="18">
        <f>IF($A10="","",IFERROR(N10/Paramètres!$B$7,0))</f>
        <v/>
      </c>
      <c r="U10" s="18">
        <f>IF($A10="","",SUM(Q10:T10))</f>
        <v/>
      </c>
      <c r="V10" s="8" t="n">
        <v>13800</v>
      </c>
      <c r="W10" s="8" t="n">
        <v>1740</v>
      </c>
      <c r="X10" s="8" t="n">
        <v>4000</v>
      </c>
      <c r="Y10" s="18">
        <f>IF($A10="","",V10-W10-X10)</f>
        <v/>
      </c>
      <c r="Z10" s="18">
        <f>IF($A10="","",MIN(U10,Y10))</f>
        <v/>
      </c>
      <c r="AA10" s="18">
        <f>IF($A10="","",Y10-Z10)</f>
        <v/>
      </c>
      <c r="AB10" s="18">
        <f>IF($A10="","",MAX(0,U10-Y10))</f>
        <v/>
      </c>
      <c r="AC10" s="19">
        <f>IF($A10="","",IFERROR(V10/H10,0))</f>
        <v/>
      </c>
      <c r="AD10" s="20">
        <f>IF($A10="","",IF(AB10&gt;0,"Amortissement reportable","Résultat positif"))</f>
        <v/>
      </c>
    </row>
    <row r="11">
      <c r="A11" s="21" t="n"/>
      <c r="B11" s="5" t="n"/>
      <c r="C11" s="5" t="n"/>
      <c r="D11" s="5" t="n"/>
      <c r="E11" s="5" t="n"/>
      <c r="F11" s="5" t="n"/>
      <c r="G11" s="33" t="n"/>
      <c r="H11" s="8" t="n"/>
      <c r="I11" s="7" t="n"/>
      <c r="J11" s="22">
        <f>IF($A11="","",H11*I11)</f>
        <v/>
      </c>
      <c r="K11" s="22">
        <f>IF($A11="","",IFERROR(H11-J11,0))</f>
        <v/>
      </c>
      <c r="L11" s="8" t="n"/>
      <c r="M11" s="8" t="n"/>
      <c r="N11" s="8" t="n"/>
      <c r="O11" s="5" t="n"/>
      <c r="P11" s="13">
        <f>IF($A11="","",IFERROR(VLOOKUP(O11,Paramètres!$A$12:$B$15,2,FALSE),Paramètres!$B$8))</f>
        <v/>
      </c>
      <c r="Q11" s="22">
        <f>IF($A11="","",IF(G11&lt;=DATE(Paramètres!$B$3,12,31),K11/P11*MIN(1,MAX(0,(DATE(Paramètres!$B$3,12,31)-G11+1)/365)),0))</f>
        <v/>
      </c>
      <c r="R11" s="22">
        <f>IF($A11="","",IFERROR(L11/Paramètres!$B$5,0))</f>
        <v/>
      </c>
      <c r="S11" s="22">
        <f>IF($A11="","",IFERROR(M11/Paramètres!$B$6,0))</f>
        <v/>
      </c>
      <c r="T11" s="22">
        <f>IF($A11="","",IFERROR(N11/Paramètres!$B$7,0))</f>
        <v/>
      </c>
      <c r="U11" s="22">
        <f>IF($A11="","",SUM(Q11:T11))</f>
        <v/>
      </c>
      <c r="V11" s="8" t="n"/>
      <c r="W11" s="8" t="n"/>
      <c r="X11" s="8" t="n"/>
      <c r="Y11" s="22">
        <f>IF($A11="","",V11-W11-X11)</f>
        <v/>
      </c>
      <c r="Z11" s="22">
        <f>IF($A11="","",MIN(U11,Y11))</f>
        <v/>
      </c>
      <c r="AA11" s="22">
        <f>IF($A11="","",Y11-Z11)</f>
        <v/>
      </c>
      <c r="AB11" s="22">
        <f>IF($A11="","",MAX(0,U11-Y11))</f>
        <v/>
      </c>
      <c r="AC11" s="23">
        <f>IF($A11="","",IFERROR(V11/H11,0))</f>
        <v/>
      </c>
      <c r="AD11" s="24">
        <f>IF($A11="","",IF(AB11&gt;0,"Amortissement reportable","Résultat positif"))</f>
        <v/>
      </c>
    </row>
    <row r="12">
      <c r="A12" s="16" t="n"/>
      <c r="B12" s="5" t="n"/>
      <c r="C12" s="5" t="n"/>
      <c r="D12" s="5" t="n"/>
      <c r="E12" s="5" t="n"/>
      <c r="F12" s="5" t="n"/>
      <c r="G12" s="33" t="n"/>
      <c r="H12" s="8" t="n"/>
      <c r="I12" s="7" t="n"/>
      <c r="J12" s="18">
        <f>IF($A12="","",H12*I12)</f>
        <v/>
      </c>
      <c r="K12" s="18">
        <f>IF($A12="","",IFERROR(H12-J12,0))</f>
        <v/>
      </c>
      <c r="L12" s="8" t="n"/>
      <c r="M12" s="8" t="n"/>
      <c r="N12" s="8" t="n"/>
      <c r="O12" s="5" t="n"/>
      <c r="P12" s="11">
        <f>IF($A12="","",IFERROR(VLOOKUP(O12,Paramètres!$A$12:$B$15,2,FALSE),Paramètres!$B$8))</f>
        <v/>
      </c>
      <c r="Q12" s="18">
        <f>IF($A12="","",IF(G12&lt;=DATE(Paramètres!$B$3,12,31),K12/P12*MIN(1,MAX(0,(DATE(Paramètres!$B$3,12,31)-G12+1)/365)),0))</f>
        <v/>
      </c>
      <c r="R12" s="18">
        <f>IF($A12="","",IFERROR(L12/Paramètres!$B$5,0))</f>
        <v/>
      </c>
      <c r="S12" s="18">
        <f>IF($A12="","",IFERROR(M12/Paramètres!$B$6,0))</f>
        <v/>
      </c>
      <c r="T12" s="18">
        <f>IF($A12="","",IFERROR(N12/Paramètres!$B$7,0))</f>
        <v/>
      </c>
      <c r="U12" s="18">
        <f>IF($A12="","",SUM(Q12:T12))</f>
        <v/>
      </c>
      <c r="V12" s="8" t="n"/>
      <c r="W12" s="8" t="n"/>
      <c r="X12" s="8" t="n"/>
      <c r="Y12" s="18">
        <f>IF($A12="","",V12-W12-X12)</f>
        <v/>
      </c>
      <c r="Z12" s="18">
        <f>IF($A12="","",MIN(U12,Y12))</f>
        <v/>
      </c>
      <c r="AA12" s="18">
        <f>IF($A12="","",Y12-Z12)</f>
        <v/>
      </c>
      <c r="AB12" s="18">
        <f>IF($A12="","",MAX(0,U12-Y12))</f>
        <v/>
      </c>
      <c r="AC12" s="19">
        <f>IF($A12="","",IFERROR(V12/H12,0))</f>
        <v/>
      </c>
      <c r="AD12" s="20">
        <f>IF($A12="","",IF(AB12&gt;0,"Amortissement reportable","Résultat positif"))</f>
        <v/>
      </c>
    </row>
    <row r="13">
      <c r="A13" s="21" t="n"/>
      <c r="B13" s="5" t="n"/>
      <c r="C13" s="5" t="n"/>
      <c r="D13" s="5" t="n"/>
      <c r="E13" s="5" t="n"/>
      <c r="F13" s="5" t="n"/>
      <c r="G13" s="33" t="n"/>
      <c r="H13" s="8" t="n"/>
      <c r="I13" s="7" t="n"/>
      <c r="J13" s="22">
        <f>IF($A13="","",H13*I13)</f>
        <v/>
      </c>
      <c r="K13" s="22">
        <f>IF($A13="","",IFERROR(H13-J13,0))</f>
        <v/>
      </c>
      <c r="L13" s="8" t="n"/>
      <c r="M13" s="8" t="n"/>
      <c r="N13" s="8" t="n"/>
      <c r="O13" s="5" t="n"/>
      <c r="P13" s="13">
        <f>IF($A13="","",IFERROR(VLOOKUP(O13,Paramètres!$A$12:$B$15,2,FALSE),Paramètres!$B$8))</f>
        <v/>
      </c>
      <c r="Q13" s="22">
        <f>IF($A13="","",IF(G13&lt;=DATE(Paramètres!$B$3,12,31),K13/P13*MIN(1,MAX(0,(DATE(Paramètres!$B$3,12,31)-G13+1)/365)),0))</f>
        <v/>
      </c>
      <c r="R13" s="22">
        <f>IF($A13="","",IFERROR(L13/Paramètres!$B$5,0))</f>
        <v/>
      </c>
      <c r="S13" s="22">
        <f>IF($A13="","",IFERROR(M13/Paramètres!$B$6,0))</f>
        <v/>
      </c>
      <c r="T13" s="22">
        <f>IF($A13="","",IFERROR(N13/Paramètres!$B$7,0))</f>
        <v/>
      </c>
      <c r="U13" s="22">
        <f>IF($A13="","",SUM(Q13:T13))</f>
        <v/>
      </c>
      <c r="V13" s="8" t="n"/>
      <c r="W13" s="8" t="n"/>
      <c r="X13" s="8" t="n"/>
      <c r="Y13" s="22">
        <f>IF($A13="","",V13-W13-X13)</f>
        <v/>
      </c>
      <c r="Z13" s="22">
        <f>IF($A13="","",MIN(U13,Y13))</f>
        <v/>
      </c>
      <c r="AA13" s="22">
        <f>IF($A13="","",Y13-Z13)</f>
        <v/>
      </c>
      <c r="AB13" s="22">
        <f>IF($A13="","",MAX(0,U13-Y13))</f>
        <v/>
      </c>
      <c r="AC13" s="23">
        <f>IF($A13="","",IFERROR(V13/H13,0))</f>
        <v/>
      </c>
      <c r="AD13" s="24">
        <f>IF($A13="","",IF(AB13&gt;0,"Amortissement reportable","Résultat positif"))</f>
        <v/>
      </c>
    </row>
    <row r="14">
      <c r="A14" s="16" t="n"/>
      <c r="B14" s="5" t="n"/>
      <c r="C14" s="5" t="n"/>
      <c r="D14" s="5" t="n"/>
      <c r="E14" s="5" t="n"/>
      <c r="F14" s="5" t="n"/>
      <c r="G14" s="33" t="n"/>
      <c r="H14" s="8" t="n"/>
      <c r="I14" s="7" t="n"/>
      <c r="J14" s="18">
        <f>IF($A14="","",H14*I14)</f>
        <v/>
      </c>
      <c r="K14" s="18">
        <f>IF($A14="","",IFERROR(H14-J14,0))</f>
        <v/>
      </c>
      <c r="L14" s="8" t="n"/>
      <c r="M14" s="8" t="n"/>
      <c r="N14" s="8" t="n"/>
      <c r="O14" s="5" t="n"/>
      <c r="P14" s="11">
        <f>IF($A14="","",IFERROR(VLOOKUP(O14,Paramètres!$A$12:$B$15,2,FALSE),Paramètres!$B$8))</f>
        <v/>
      </c>
      <c r="Q14" s="18">
        <f>IF($A14="","",IF(G14&lt;=DATE(Paramètres!$B$3,12,31),K14/P14*MIN(1,MAX(0,(DATE(Paramètres!$B$3,12,31)-G14+1)/365)),0))</f>
        <v/>
      </c>
      <c r="R14" s="18">
        <f>IF($A14="","",IFERROR(L14/Paramètres!$B$5,0))</f>
        <v/>
      </c>
      <c r="S14" s="18">
        <f>IF($A14="","",IFERROR(M14/Paramètres!$B$6,0))</f>
        <v/>
      </c>
      <c r="T14" s="18">
        <f>IF($A14="","",IFERROR(N14/Paramètres!$B$7,0))</f>
        <v/>
      </c>
      <c r="U14" s="18">
        <f>IF($A14="","",SUM(Q14:T14))</f>
        <v/>
      </c>
      <c r="V14" s="8" t="n"/>
      <c r="W14" s="8" t="n"/>
      <c r="X14" s="8" t="n"/>
      <c r="Y14" s="18">
        <f>IF($A14="","",V14-W14-X14)</f>
        <v/>
      </c>
      <c r="Z14" s="18">
        <f>IF($A14="","",MIN(U14,Y14))</f>
        <v/>
      </c>
      <c r="AA14" s="18">
        <f>IF($A14="","",Y14-Z14)</f>
        <v/>
      </c>
      <c r="AB14" s="18">
        <f>IF($A14="","",MAX(0,U14-Y14))</f>
        <v/>
      </c>
      <c r="AC14" s="19">
        <f>IF($A14="","",IFERROR(V14/H14,0))</f>
        <v/>
      </c>
      <c r="AD14" s="20">
        <f>IF($A14="","",IF(AB14&gt;0,"Amortissement reportable","Résultat positif"))</f>
        <v/>
      </c>
    </row>
    <row r="15">
      <c r="A15" s="21" t="n"/>
      <c r="B15" s="5" t="n"/>
      <c r="C15" s="5" t="n"/>
      <c r="D15" s="5" t="n"/>
      <c r="E15" s="5" t="n"/>
      <c r="F15" s="5" t="n"/>
      <c r="G15" s="33" t="n"/>
      <c r="H15" s="8" t="n"/>
      <c r="I15" s="7" t="n"/>
      <c r="J15" s="22">
        <f>IF($A15="","",H15*I15)</f>
        <v/>
      </c>
      <c r="K15" s="22">
        <f>IF($A15="","",IFERROR(H15-J15,0))</f>
        <v/>
      </c>
      <c r="L15" s="8" t="n"/>
      <c r="M15" s="8" t="n"/>
      <c r="N15" s="8" t="n"/>
      <c r="O15" s="5" t="n"/>
      <c r="P15" s="13">
        <f>IF($A15="","",IFERROR(VLOOKUP(O15,Paramètres!$A$12:$B$15,2,FALSE),Paramètres!$B$8))</f>
        <v/>
      </c>
      <c r="Q15" s="22">
        <f>IF($A15="","",IF(G15&lt;=DATE(Paramètres!$B$3,12,31),K15/P15*MIN(1,MAX(0,(DATE(Paramètres!$B$3,12,31)-G15+1)/365)),0))</f>
        <v/>
      </c>
      <c r="R15" s="22">
        <f>IF($A15="","",IFERROR(L15/Paramètres!$B$5,0))</f>
        <v/>
      </c>
      <c r="S15" s="22">
        <f>IF($A15="","",IFERROR(M15/Paramètres!$B$6,0))</f>
        <v/>
      </c>
      <c r="T15" s="22">
        <f>IF($A15="","",IFERROR(N15/Paramètres!$B$7,0))</f>
        <v/>
      </c>
      <c r="U15" s="22">
        <f>IF($A15="","",SUM(Q15:T15))</f>
        <v/>
      </c>
      <c r="V15" s="8" t="n"/>
      <c r="W15" s="8" t="n"/>
      <c r="X15" s="8" t="n"/>
      <c r="Y15" s="22">
        <f>IF($A15="","",V15-W15-X15)</f>
        <v/>
      </c>
      <c r="Z15" s="22">
        <f>IF($A15="","",MIN(U15,Y15))</f>
        <v/>
      </c>
      <c r="AA15" s="22">
        <f>IF($A15="","",Y15-Z15)</f>
        <v/>
      </c>
      <c r="AB15" s="22">
        <f>IF($A15="","",MAX(0,U15-Y15))</f>
        <v/>
      </c>
      <c r="AC15" s="23">
        <f>IF($A15="","",IFERROR(V15/H15,0))</f>
        <v/>
      </c>
      <c r="AD15" s="24">
        <f>IF($A15="","",IF(AB15&gt;0,"Amortissement reportable","Résultat positif"))</f>
        <v/>
      </c>
    </row>
    <row r="16">
      <c r="A16" s="16" t="n"/>
      <c r="B16" s="5" t="n"/>
      <c r="C16" s="5" t="n"/>
      <c r="D16" s="5" t="n"/>
      <c r="E16" s="5" t="n"/>
      <c r="F16" s="5" t="n"/>
      <c r="G16" s="33" t="n"/>
      <c r="H16" s="8" t="n"/>
      <c r="I16" s="7" t="n"/>
      <c r="J16" s="18">
        <f>IF($A16="","",H16*I16)</f>
        <v/>
      </c>
      <c r="K16" s="18">
        <f>IF($A16="","",IFERROR(H16-J16,0))</f>
        <v/>
      </c>
      <c r="L16" s="8" t="n"/>
      <c r="M16" s="8" t="n"/>
      <c r="N16" s="8" t="n"/>
      <c r="O16" s="5" t="n"/>
      <c r="P16" s="11">
        <f>IF($A16="","",IFERROR(VLOOKUP(O16,Paramètres!$A$12:$B$15,2,FALSE),Paramètres!$B$8))</f>
        <v/>
      </c>
      <c r="Q16" s="18">
        <f>IF($A16="","",IF(G16&lt;=DATE(Paramètres!$B$3,12,31),K16/P16*MIN(1,MAX(0,(DATE(Paramètres!$B$3,12,31)-G16+1)/365)),0))</f>
        <v/>
      </c>
      <c r="R16" s="18">
        <f>IF($A16="","",IFERROR(L16/Paramètres!$B$5,0))</f>
        <v/>
      </c>
      <c r="S16" s="18">
        <f>IF($A16="","",IFERROR(M16/Paramètres!$B$6,0))</f>
        <v/>
      </c>
      <c r="T16" s="18">
        <f>IF($A16="","",IFERROR(N16/Paramètres!$B$7,0))</f>
        <v/>
      </c>
      <c r="U16" s="18">
        <f>IF($A16="","",SUM(Q16:T16))</f>
        <v/>
      </c>
      <c r="V16" s="8" t="n"/>
      <c r="W16" s="8" t="n"/>
      <c r="X16" s="8" t="n"/>
      <c r="Y16" s="18">
        <f>IF($A16="","",V16-W16-X16)</f>
        <v/>
      </c>
      <c r="Z16" s="18">
        <f>IF($A16="","",MIN(U16,Y16))</f>
        <v/>
      </c>
      <c r="AA16" s="18">
        <f>IF($A16="","",Y16-Z16)</f>
        <v/>
      </c>
      <c r="AB16" s="18">
        <f>IF($A16="","",MAX(0,U16-Y16))</f>
        <v/>
      </c>
      <c r="AC16" s="19">
        <f>IF($A16="","",IFERROR(V16/H16,0))</f>
        <v/>
      </c>
      <c r="AD16" s="20">
        <f>IF($A16="","",IF(AB16&gt;0,"Amortissement reportable","Résultat positif"))</f>
        <v/>
      </c>
    </row>
    <row r="17">
      <c r="A17" s="21" t="n"/>
      <c r="B17" s="5" t="n"/>
      <c r="C17" s="5" t="n"/>
      <c r="D17" s="5" t="n"/>
      <c r="E17" s="5" t="n"/>
      <c r="F17" s="5" t="n"/>
      <c r="G17" s="33" t="n"/>
      <c r="H17" s="8" t="n"/>
      <c r="I17" s="7" t="n"/>
      <c r="J17" s="22">
        <f>IF($A17="","",H17*I17)</f>
        <v/>
      </c>
      <c r="K17" s="22">
        <f>IF($A17="","",IFERROR(H17-J17,0))</f>
        <v/>
      </c>
      <c r="L17" s="8" t="n"/>
      <c r="M17" s="8" t="n"/>
      <c r="N17" s="8" t="n"/>
      <c r="O17" s="5" t="n"/>
      <c r="P17" s="13">
        <f>IF($A17="","",IFERROR(VLOOKUP(O17,Paramètres!$A$12:$B$15,2,FALSE),Paramètres!$B$8))</f>
        <v/>
      </c>
      <c r="Q17" s="22">
        <f>IF($A17="","",IF(G17&lt;=DATE(Paramètres!$B$3,12,31),K17/P17*MIN(1,MAX(0,(DATE(Paramètres!$B$3,12,31)-G17+1)/365)),0))</f>
        <v/>
      </c>
      <c r="R17" s="22">
        <f>IF($A17="","",IFERROR(L17/Paramètres!$B$5,0))</f>
        <v/>
      </c>
      <c r="S17" s="22">
        <f>IF($A17="","",IFERROR(M17/Paramètres!$B$6,0))</f>
        <v/>
      </c>
      <c r="T17" s="22">
        <f>IF($A17="","",IFERROR(N17/Paramètres!$B$7,0))</f>
        <v/>
      </c>
      <c r="U17" s="22">
        <f>IF($A17="","",SUM(Q17:T17))</f>
        <v/>
      </c>
      <c r="V17" s="8" t="n"/>
      <c r="W17" s="8" t="n"/>
      <c r="X17" s="8" t="n"/>
      <c r="Y17" s="22">
        <f>IF($A17="","",V17-W17-X17)</f>
        <v/>
      </c>
      <c r="Z17" s="22">
        <f>IF($A17="","",MIN(U17,Y17))</f>
        <v/>
      </c>
      <c r="AA17" s="22">
        <f>IF($A17="","",Y17-Z17)</f>
        <v/>
      </c>
      <c r="AB17" s="22">
        <f>IF($A17="","",MAX(0,U17-Y17))</f>
        <v/>
      </c>
      <c r="AC17" s="23">
        <f>IF($A17="","",IFERROR(V17/H17,0))</f>
        <v/>
      </c>
      <c r="AD17" s="24">
        <f>IF($A17="","",IF(AB17&gt;0,"Amortissement reportable","Résultat positif"))</f>
        <v/>
      </c>
    </row>
    <row r="18">
      <c r="A18" s="16" t="n"/>
      <c r="B18" s="5" t="n"/>
      <c r="C18" s="5" t="n"/>
      <c r="D18" s="5" t="n"/>
      <c r="E18" s="5" t="n"/>
      <c r="F18" s="5" t="n"/>
      <c r="G18" s="33" t="n"/>
      <c r="H18" s="8" t="n"/>
      <c r="I18" s="7" t="n"/>
      <c r="J18" s="18">
        <f>IF($A18="","",H18*I18)</f>
        <v/>
      </c>
      <c r="K18" s="18">
        <f>IF($A18="","",IFERROR(H18-J18,0))</f>
        <v/>
      </c>
      <c r="L18" s="8" t="n"/>
      <c r="M18" s="8" t="n"/>
      <c r="N18" s="8" t="n"/>
      <c r="O18" s="5" t="n"/>
      <c r="P18" s="11">
        <f>IF($A18="","",IFERROR(VLOOKUP(O18,Paramètres!$A$12:$B$15,2,FALSE),Paramètres!$B$8))</f>
        <v/>
      </c>
      <c r="Q18" s="18">
        <f>IF($A18="","",IF(G18&lt;=DATE(Paramètres!$B$3,12,31),K18/P18*MIN(1,MAX(0,(DATE(Paramètres!$B$3,12,31)-G18+1)/365)),0))</f>
        <v/>
      </c>
      <c r="R18" s="18">
        <f>IF($A18="","",IFERROR(L18/Paramètres!$B$5,0))</f>
        <v/>
      </c>
      <c r="S18" s="18">
        <f>IF($A18="","",IFERROR(M18/Paramètres!$B$6,0))</f>
        <v/>
      </c>
      <c r="T18" s="18">
        <f>IF($A18="","",IFERROR(N18/Paramètres!$B$7,0))</f>
        <v/>
      </c>
      <c r="U18" s="18">
        <f>IF($A18="","",SUM(Q18:T18))</f>
        <v/>
      </c>
      <c r="V18" s="8" t="n"/>
      <c r="W18" s="8" t="n"/>
      <c r="X18" s="8" t="n"/>
      <c r="Y18" s="18">
        <f>IF($A18="","",V18-W18-X18)</f>
        <v/>
      </c>
      <c r="Z18" s="18">
        <f>IF($A18="","",MIN(U18,Y18))</f>
        <v/>
      </c>
      <c r="AA18" s="18">
        <f>IF($A18="","",Y18-Z18)</f>
        <v/>
      </c>
      <c r="AB18" s="18">
        <f>IF($A18="","",MAX(0,U18-Y18))</f>
        <v/>
      </c>
      <c r="AC18" s="19">
        <f>IF($A18="","",IFERROR(V18/H18,0))</f>
        <v/>
      </c>
      <c r="AD18" s="20">
        <f>IF($A18="","",IF(AB18&gt;0,"Amortissement reportable","Résultat positif"))</f>
        <v/>
      </c>
    </row>
    <row r="19">
      <c r="A19" s="21" t="n"/>
      <c r="B19" s="5" t="n"/>
      <c r="C19" s="5" t="n"/>
      <c r="D19" s="5" t="n"/>
      <c r="E19" s="5" t="n"/>
      <c r="F19" s="5" t="n"/>
      <c r="G19" s="33" t="n"/>
      <c r="H19" s="8" t="n"/>
      <c r="I19" s="7" t="n"/>
      <c r="J19" s="22">
        <f>IF($A19="","",H19*I19)</f>
        <v/>
      </c>
      <c r="K19" s="22">
        <f>IF($A19="","",IFERROR(H19-J19,0))</f>
        <v/>
      </c>
      <c r="L19" s="8" t="n"/>
      <c r="M19" s="8" t="n"/>
      <c r="N19" s="8" t="n"/>
      <c r="O19" s="5" t="n"/>
      <c r="P19" s="13">
        <f>IF($A19="","",IFERROR(VLOOKUP(O19,Paramètres!$A$12:$B$15,2,FALSE),Paramètres!$B$8))</f>
        <v/>
      </c>
      <c r="Q19" s="22">
        <f>IF($A19="","",IF(G19&lt;=DATE(Paramètres!$B$3,12,31),K19/P19*MIN(1,MAX(0,(DATE(Paramètres!$B$3,12,31)-G19+1)/365)),0))</f>
        <v/>
      </c>
      <c r="R19" s="22">
        <f>IF($A19="","",IFERROR(L19/Paramètres!$B$5,0))</f>
        <v/>
      </c>
      <c r="S19" s="22">
        <f>IF($A19="","",IFERROR(M19/Paramètres!$B$6,0))</f>
        <v/>
      </c>
      <c r="T19" s="22">
        <f>IF($A19="","",IFERROR(N19/Paramètres!$B$7,0))</f>
        <v/>
      </c>
      <c r="U19" s="22">
        <f>IF($A19="","",SUM(Q19:T19))</f>
        <v/>
      </c>
      <c r="V19" s="8" t="n"/>
      <c r="W19" s="8" t="n"/>
      <c r="X19" s="8" t="n"/>
      <c r="Y19" s="22">
        <f>IF($A19="","",V19-W19-X19)</f>
        <v/>
      </c>
      <c r="Z19" s="22">
        <f>IF($A19="","",MIN(U19,Y19))</f>
        <v/>
      </c>
      <c r="AA19" s="22">
        <f>IF($A19="","",Y19-Z19)</f>
        <v/>
      </c>
      <c r="AB19" s="22">
        <f>IF($A19="","",MAX(0,U19-Y19))</f>
        <v/>
      </c>
      <c r="AC19" s="23">
        <f>IF($A19="","",IFERROR(V19/H19,0))</f>
        <v/>
      </c>
      <c r="AD19" s="24">
        <f>IF($A19="","",IF(AB19&gt;0,"Amortissement reportable","Résultat positif"))</f>
        <v/>
      </c>
    </row>
    <row r="20">
      <c r="A20" s="16" t="n"/>
      <c r="B20" s="5" t="n"/>
      <c r="C20" s="5" t="n"/>
      <c r="D20" s="5" t="n"/>
      <c r="E20" s="5" t="n"/>
      <c r="F20" s="5" t="n"/>
      <c r="G20" s="33" t="n"/>
      <c r="H20" s="8" t="n"/>
      <c r="I20" s="7" t="n"/>
      <c r="J20" s="18">
        <f>IF($A20="","",H20*I20)</f>
        <v/>
      </c>
      <c r="K20" s="18">
        <f>IF($A20="","",IFERROR(H20-J20,0))</f>
        <v/>
      </c>
      <c r="L20" s="8" t="n"/>
      <c r="M20" s="8" t="n"/>
      <c r="N20" s="8" t="n"/>
      <c r="O20" s="5" t="n"/>
      <c r="P20" s="11">
        <f>IF($A20="","",IFERROR(VLOOKUP(O20,Paramètres!$A$12:$B$15,2,FALSE),Paramètres!$B$8))</f>
        <v/>
      </c>
      <c r="Q20" s="18">
        <f>IF($A20="","",IF(G20&lt;=DATE(Paramètres!$B$3,12,31),K20/P20*MIN(1,MAX(0,(DATE(Paramètres!$B$3,12,31)-G20+1)/365)),0))</f>
        <v/>
      </c>
      <c r="R20" s="18">
        <f>IF($A20="","",IFERROR(L20/Paramètres!$B$5,0))</f>
        <v/>
      </c>
      <c r="S20" s="18">
        <f>IF($A20="","",IFERROR(M20/Paramètres!$B$6,0))</f>
        <v/>
      </c>
      <c r="T20" s="18">
        <f>IF($A20="","",IFERROR(N20/Paramètres!$B$7,0))</f>
        <v/>
      </c>
      <c r="U20" s="18">
        <f>IF($A20="","",SUM(Q20:T20))</f>
        <v/>
      </c>
      <c r="V20" s="8" t="n"/>
      <c r="W20" s="8" t="n"/>
      <c r="X20" s="8" t="n"/>
      <c r="Y20" s="18">
        <f>IF($A20="","",V20-W20-X20)</f>
        <v/>
      </c>
      <c r="Z20" s="18">
        <f>IF($A20="","",MIN(U20,Y20))</f>
        <v/>
      </c>
      <c r="AA20" s="18">
        <f>IF($A20="","",Y20-Z20)</f>
        <v/>
      </c>
      <c r="AB20" s="18">
        <f>IF($A20="","",MAX(0,U20-Y20))</f>
        <v/>
      </c>
      <c r="AC20" s="19">
        <f>IF($A20="","",IFERROR(V20/H20,0))</f>
        <v/>
      </c>
      <c r="AD20" s="20">
        <f>IF($A20="","",IF(AB20&gt;0,"Amortissement reportable","Résultat positif"))</f>
        <v/>
      </c>
    </row>
    <row r="21">
      <c r="A21" s="21" t="n"/>
      <c r="B21" s="5" t="n"/>
      <c r="C21" s="5" t="n"/>
      <c r="D21" s="5" t="n"/>
      <c r="E21" s="5" t="n"/>
      <c r="F21" s="5" t="n"/>
      <c r="G21" s="33" t="n"/>
      <c r="H21" s="8" t="n"/>
      <c r="I21" s="7" t="n"/>
      <c r="J21" s="22">
        <f>IF($A21="","",H21*I21)</f>
        <v/>
      </c>
      <c r="K21" s="22">
        <f>IF($A21="","",IFERROR(H21-J21,0))</f>
        <v/>
      </c>
      <c r="L21" s="8" t="n"/>
      <c r="M21" s="8" t="n"/>
      <c r="N21" s="8" t="n"/>
      <c r="O21" s="5" t="n"/>
      <c r="P21" s="13">
        <f>IF($A21="","",IFERROR(VLOOKUP(O21,Paramètres!$A$12:$B$15,2,FALSE),Paramètres!$B$8))</f>
        <v/>
      </c>
      <c r="Q21" s="22">
        <f>IF($A21="","",IF(G21&lt;=DATE(Paramètres!$B$3,12,31),K21/P21*MIN(1,MAX(0,(DATE(Paramètres!$B$3,12,31)-G21+1)/365)),0))</f>
        <v/>
      </c>
      <c r="R21" s="22">
        <f>IF($A21="","",IFERROR(L21/Paramètres!$B$5,0))</f>
        <v/>
      </c>
      <c r="S21" s="22">
        <f>IF($A21="","",IFERROR(M21/Paramètres!$B$6,0))</f>
        <v/>
      </c>
      <c r="T21" s="22">
        <f>IF($A21="","",IFERROR(N21/Paramètres!$B$7,0))</f>
        <v/>
      </c>
      <c r="U21" s="22">
        <f>IF($A21="","",SUM(Q21:T21))</f>
        <v/>
      </c>
      <c r="V21" s="8" t="n"/>
      <c r="W21" s="8" t="n"/>
      <c r="X21" s="8" t="n"/>
      <c r="Y21" s="22">
        <f>IF($A21="","",V21-W21-X21)</f>
        <v/>
      </c>
      <c r="Z21" s="22">
        <f>IF($A21="","",MIN(U21,Y21))</f>
        <v/>
      </c>
      <c r="AA21" s="22">
        <f>IF($A21="","",Y21-Z21)</f>
        <v/>
      </c>
      <c r="AB21" s="22">
        <f>IF($A21="","",MAX(0,U21-Y21))</f>
        <v/>
      </c>
      <c r="AC21" s="23">
        <f>IF($A21="","",IFERROR(V21/H21,0))</f>
        <v/>
      </c>
      <c r="AD21" s="24">
        <f>IF($A21="","",IF(AB21&gt;0,"Amortissement reportable","Résultat positif"))</f>
        <v/>
      </c>
    </row>
    <row r="22">
      <c r="A22" s="16" t="n"/>
      <c r="B22" s="5" t="n"/>
      <c r="C22" s="5" t="n"/>
      <c r="D22" s="5" t="n"/>
      <c r="E22" s="5" t="n"/>
      <c r="F22" s="5" t="n"/>
      <c r="G22" s="33" t="n"/>
      <c r="H22" s="8" t="n"/>
      <c r="I22" s="7" t="n"/>
      <c r="J22" s="18">
        <f>IF($A22="","",H22*I22)</f>
        <v/>
      </c>
      <c r="K22" s="18">
        <f>IF($A22="","",IFERROR(H22-J22,0))</f>
        <v/>
      </c>
      <c r="L22" s="8" t="n"/>
      <c r="M22" s="8" t="n"/>
      <c r="N22" s="8" t="n"/>
      <c r="O22" s="5" t="n"/>
      <c r="P22" s="11">
        <f>IF($A22="","",IFERROR(VLOOKUP(O22,Paramètres!$A$12:$B$15,2,FALSE),Paramètres!$B$8))</f>
        <v/>
      </c>
      <c r="Q22" s="18">
        <f>IF($A22="","",IF(G22&lt;=DATE(Paramètres!$B$3,12,31),K22/P22*MIN(1,MAX(0,(DATE(Paramètres!$B$3,12,31)-G22+1)/365)),0))</f>
        <v/>
      </c>
      <c r="R22" s="18">
        <f>IF($A22="","",IFERROR(L22/Paramètres!$B$5,0))</f>
        <v/>
      </c>
      <c r="S22" s="18">
        <f>IF($A22="","",IFERROR(M22/Paramètres!$B$6,0))</f>
        <v/>
      </c>
      <c r="T22" s="18">
        <f>IF($A22="","",IFERROR(N22/Paramètres!$B$7,0))</f>
        <v/>
      </c>
      <c r="U22" s="18">
        <f>IF($A22="","",SUM(Q22:T22))</f>
        <v/>
      </c>
      <c r="V22" s="8" t="n"/>
      <c r="W22" s="8" t="n"/>
      <c r="X22" s="8" t="n"/>
      <c r="Y22" s="18">
        <f>IF($A22="","",V22-W22-X22)</f>
        <v/>
      </c>
      <c r="Z22" s="18">
        <f>IF($A22="","",MIN(U22,Y22))</f>
        <v/>
      </c>
      <c r="AA22" s="18">
        <f>IF($A22="","",Y22-Z22)</f>
        <v/>
      </c>
      <c r="AB22" s="18">
        <f>IF($A22="","",MAX(0,U22-Y22))</f>
        <v/>
      </c>
      <c r="AC22" s="19">
        <f>IF($A22="","",IFERROR(V22/H22,0))</f>
        <v/>
      </c>
      <c r="AD22" s="20">
        <f>IF($A22="","",IF(AB22&gt;0,"Amortissement reportable","Résultat positif"))</f>
        <v/>
      </c>
    </row>
    <row r="23">
      <c r="A23" s="21" t="n"/>
      <c r="B23" s="5" t="n"/>
      <c r="C23" s="5" t="n"/>
      <c r="D23" s="5" t="n"/>
      <c r="E23" s="5" t="n"/>
      <c r="F23" s="5" t="n"/>
      <c r="G23" s="33" t="n"/>
      <c r="H23" s="8" t="n"/>
      <c r="I23" s="7" t="n"/>
      <c r="J23" s="22">
        <f>IF($A23="","",H23*I23)</f>
        <v/>
      </c>
      <c r="K23" s="22">
        <f>IF($A23="","",IFERROR(H23-J23,0))</f>
        <v/>
      </c>
      <c r="L23" s="8" t="n"/>
      <c r="M23" s="8" t="n"/>
      <c r="N23" s="8" t="n"/>
      <c r="O23" s="5" t="n"/>
      <c r="P23" s="13">
        <f>IF($A23="","",IFERROR(VLOOKUP(O23,Paramètres!$A$12:$B$15,2,FALSE),Paramètres!$B$8))</f>
        <v/>
      </c>
      <c r="Q23" s="22">
        <f>IF($A23="","",IF(G23&lt;=DATE(Paramètres!$B$3,12,31),K23/P23*MIN(1,MAX(0,(DATE(Paramètres!$B$3,12,31)-G23+1)/365)),0))</f>
        <v/>
      </c>
      <c r="R23" s="22">
        <f>IF($A23="","",IFERROR(L23/Paramètres!$B$5,0))</f>
        <v/>
      </c>
      <c r="S23" s="22">
        <f>IF($A23="","",IFERROR(M23/Paramètres!$B$6,0))</f>
        <v/>
      </c>
      <c r="T23" s="22">
        <f>IF($A23="","",IFERROR(N23/Paramètres!$B$7,0))</f>
        <v/>
      </c>
      <c r="U23" s="22">
        <f>IF($A23="","",SUM(Q23:T23))</f>
        <v/>
      </c>
      <c r="V23" s="8" t="n"/>
      <c r="W23" s="8" t="n"/>
      <c r="X23" s="8" t="n"/>
      <c r="Y23" s="22">
        <f>IF($A23="","",V23-W23-X23)</f>
        <v/>
      </c>
      <c r="Z23" s="22">
        <f>IF($A23="","",MIN(U23,Y23))</f>
        <v/>
      </c>
      <c r="AA23" s="22">
        <f>IF($A23="","",Y23-Z23)</f>
        <v/>
      </c>
      <c r="AB23" s="22">
        <f>IF($A23="","",MAX(0,U23-Y23))</f>
        <v/>
      </c>
      <c r="AC23" s="23">
        <f>IF($A23="","",IFERROR(V23/H23,0))</f>
        <v/>
      </c>
      <c r="AD23" s="24">
        <f>IF($A23="","",IF(AB23&gt;0,"Amortissement reportable","Résultat positif"))</f>
        <v/>
      </c>
    </row>
    <row r="24">
      <c r="A24" s="16" t="n"/>
      <c r="B24" s="5" t="n"/>
      <c r="C24" s="5" t="n"/>
      <c r="D24" s="5" t="n"/>
      <c r="E24" s="5" t="n"/>
      <c r="F24" s="5" t="n"/>
      <c r="G24" s="33" t="n"/>
      <c r="H24" s="8" t="n"/>
      <c r="I24" s="7" t="n"/>
      <c r="J24" s="18">
        <f>IF($A24="","",H24*I24)</f>
        <v/>
      </c>
      <c r="K24" s="18">
        <f>IF($A24="","",IFERROR(H24-J24,0))</f>
        <v/>
      </c>
      <c r="L24" s="8" t="n"/>
      <c r="M24" s="8" t="n"/>
      <c r="N24" s="8" t="n"/>
      <c r="O24" s="5" t="n"/>
      <c r="P24" s="11">
        <f>IF($A24="","",IFERROR(VLOOKUP(O24,Paramètres!$A$12:$B$15,2,FALSE),Paramètres!$B$8))</f>
        <v/>
      </c>
      <c r="Q24" s="18">
        <f>IF($A24="","",IF(G24&lt;=DATE(Paramètres!$B$3,12,31),K24/P24*MIN(1,MAX(0,(DATE(Paramètres!$B$3,12,31)-G24+1)/365)),0))</f>
        <v/>
      </c>
      <c r="R24" s="18">
        <f>IF($A24="","",IFERROR(L24/Paramètres!$B$5,0))</f>
        <v/>
      </c>
      <c r="S24" s="18">
        <f>IF($A24="","",IFERROR(M24/Paramètres!$B$6,0))</f>
        <v/>
      </c>
      <c r="T24" s="18">
        <f>IF($A24="","",IFERROR(N24/Paramètres!$B$7,0))</f>
        <v/>
      </c>
      <c r="U24" s="18">
        <f>IF($A24="","",SUM(Q24:T24))</f>
        <v/>
      </c>
      <c r="V24" s="8" t="n"/>
      <c r="W24" s="8" t="n"/>
      <c r="X24" s="8" t="n"/>
      <c r="Y24" s="18">
        <f>IF($A24="","",V24-W24-X24)</f>
        <v/>
      </c>
      <c r="Z24" s="18">
        <f>IF($A24="","",MIN(U24,Y24))</f>
        <v/>
      </c>
      <c r="AA24" s="18">
        <f>IF($A24="","",Y24-Z24)</f>
        <v/>
      </c>
      <c r="AB24" s="18">
        <f>IF($A24="","",MAX(0,U24-Y24))</f>
        <v/>
      </c>
      <c r="AC24" s="19">
        <f>IF($A24="","",IFERROR(V24/H24,0))</f>
        <v/>
      </c>
      <c r="AD24" s="20">
        <f>IF($A24="","",IF(AB24&gt;0,"Amortissement reportable","Résultat positif"))</f>
        <v/>
      </c>
    </row>
    <row r="25">
      <c r="A25" s="21" t="n"/>
      <c r="B25" s="5" t="n"/>
      <c r="C25" s="5" t="n"/>
      <c r="D25" s="5" t="n"/>
      <c r="E25" s="5" t="n"/>
      <c r="F25" s="5" t="n"/>
      <c r="G25" s="33" t="n"/>
      <c r="H25" s="8" t="n"/>
      <c r="I25" s="7" t="n"/>
      <c r="J25" s="22">
        <f>IF($A25="","",H25*I25)</f>
        <v/>
      </c>
      <c r="K25" s="22">
        <f>IF($A25="","",IFERROR(H25-J25,0))</f>
        <v/>
      </c>
      <c r="L25" s="8" t="n"/>
      <c r="M25" s="8" t="n"/>
      <c r="N25" s="8" t="n"/>
      <c r="O25" s="5" t="n"/>
      <c r="P25" s="13">
        <f>IF($A25="","",IFERROR(VLOOKUP(O25,Paramètres!$A$12:$B$15,2,FALSE),Paramètres!$B$8))</f>
        <v/>
      </c>
      <c r="Q25" s="22">
        <f>IF($A25="","",IF(G25&lt;=DATE(Paramètres!$B$3,12,31),K25/P25*MIN(1,MAX(0,(DATE(Paramètres!$B$3,12,31)-G25+1)/365)),0))</f>
        <v/>
      </c>
      <c r="R25" s="22">
        <f>IF($A25="","",IFERROR(L25/Paramètres!$B$5,0))</f>
        <v/>
      </c>
      <c r="S25" s="22">
        <f>IF($A25="","",IFERROR(M25/Paramètres!$B$6,0))</f>
        <v/>
      </c>
      <c r="T25" s="22">
        <f>IF($A25="","",IFERROR(N25/Paramètres!$B$7,0))</f>
        <v/>
      </c>
      <c r="U25" s="22">
        <f>IF($A25="","",SUM(Q25:T25))</f>
        <v/>
      </c>
      <c r="V25" s="8" t="n"/>
      <c r="W25" s="8" t="n"/>
      <c r="X25" s="8" t="n"/>
      <c r="Y25" s="22">
        <f>IF($A25="","",V25-W25-X25)</f>
        <v/>
      </c>
      <c r="Z25" s="22">
        <f>IF($A25="","",MIN(U25,Y25))</f>
        <v/>
      </c>
      <c r="AA25" s="22">
        <f>IF($A25="","",Y25-Z25)</f>
        <v/>
      </c>
      <c r="AB25" s="22">
        <f>IF($A25="","",MAX(0,U25-Y25))</f>
        <v/>
      </c>
      <c r="AC25" s="23">
        <f>IF($A25="","",IFERROR(V25/H25,0))</f>
        <v/>
      </c>
      <c r="AD25" s="24">
        <f>IF($A25="","",IF(AB25&gt;0,"Amortissement reportable","Résultat positif"))</f>
        <v/>
      </c>
    </row>
    <row r="26">
      <c r="A26" s="16" t="n"/>
      <c r="B26" s="5" t="n"/>
      <c r="C26" s="5" t="n"/>
      <c r="D26" s="5" t="n"/>
      <c r="E26" s="5" t="n"/>
      <c r="F26" s="5" t="n"/>
      <c r="G26" s="33" t="n"/>
      <c r="H26" s="8" t="n"/>
      <c r="I26" s="7" t="n"/>
      <c r="J26" s="18">
        <f>IF($A26="","",H26*I26)</f>
        <v/>
      </c>
      <c r="K26" s="18">
        <f>IF($A26="","",IFERROR(H26-J26,0))</f>
        <v/>
      </c>
      <c r="L26" s="8" t="n"/>
      <c r="M26" s="8" t="n"/>
      <c r="N26" s="8" t="n"/>
      <c r="O26" s="5" t="n"/>
      <c r="P26" s="11">
        <f>IF($A26="","",IFERROR(VLOOKUP(O26,Paramètres!$A$12:$B$15,2,FALSE),Paramètres!$B$8))</f>
        <v/>
      </c>
      <c r="Q26" s="18">
        <f>IF($A26="","",IF(G26&lt;=DATE(Paramètres!$B$3,12,31),K26/P26*MIN(1,MAX(0,(DATE(Paramètres!$B$3,12,31)-G26+1)/365)),0))</f>
        <v/>
      </c>
      <c r="R26" s="18">
        <f>IF($A26="","",IFERROR(L26/Paramètres!$B$5,0))</f>
        <v/>
      </c>
      <c r="S26" s="18">
        <f>IF($A26="","",IFERROR(M26/Paramètres!$B$6,0))</f>
        <v/>
      </c>
      <c r="T26" s="18">
        <f>IF($A26="","",IFERROR(N26/Paramètres!$B$7,0))</f>
        <v/>
      </c>
      <c r="U26" s="18">
        <f>IF($A26="","",SUM(Q26:T26))</f>
        <v/>
      </c>
      <c r="V26" s="8" t="n"/>
      <c r="W26" s="8" t="n"/>
      <c r="X26" s="8" t="n"/>
      <c r="Y26" s="18">
        <f>IF($A26="","",V26-W26-X26)</f>
        <v/>
      </c>
      <c r="Z26" s="18">
        <f>IF($A26="","",MIN(U26,Y26))</f>
        <v/>
      </c>
      <c r="AA26" s="18">
        <f>IF($A26="","",Y26-Z26)</f>
        <v/>
      </c>
      <c r="AB26" s="18">
        <f>IF($A26="","",MAX(0,U26-Y26))</f>
        <v/>
      </c>
      <c r="AC26" s="19">
        <f>IF($A26="","",IFERROR(V26/H26,0))</f>
        <v/>
      </c>
      <c r="AD26" s="20">
        <f>IF($A26="","",IF(AB26&gt;0,"Amortissement reportable","Résultat positif"))</f>
        <v/>
      </c>
    </row>
    <row r="27">
      <c r="A27" s="21" t="n"/>
      <c r="B27" s="5" t="n"/>
      <c r="C27" s="5" t="n"/>
      <c r="D27" s="5" t="n"/>
      <c r="E27" s="5" t="n"/>
      <c r="F27" s="5" t="n"/>
      <c r="G27" s="33" t="n"/>
      <c r="H27" s="8" t="n"/>
      <c r="I27" s="7" t="n"/>
      <c r="J27" s="22">
        <f>IF($A27="","",H27*I27)</f>
        <v/>
      </c>
      <c r="K27" s="22">
        <f>IF($A27="","",IFERROR(H27-J27,0))</f>
        <v/>
      </c>
      <c r="L27" s="8" t="n"/>
      <c r="M27" s="8" t="n"/>
      <c r="N27" s="8" t="n"/>
      <c r="O27" s="5" t="n"/>
      <c r="P27" s="13">
        <f>IF($A27="","",IFERROR(VLOOKUP(O27,Paramètres!$A$12:$B$15,2,FALSE),Paramètres!$B$8))</f>
        <v/>
      </c>
      <c r="Q27" s="22">
        <f>IF($A27="","",IF(G27&lt;=DATE(Paramètres!$B$3,12,31),K27/P27*MIN(1,MAX(0,(DATE(Paramètres!$B$3,12,31)-G27+1)/365)),0))</f>
        <v/>
      </c>
      <c r="R27" s="22">
        <f>IF($A27="","",IFERROR(L27/Paramètres!$B$5,0))</f>
        <v/>
      </c>
      <c r="S27" s="22">
        <f>IF($A27="","",IFERROR(M27/Paramètres!$B$6,0))</f>
        <v/>
      </c>
      <c r="T27" s="22">
        <f>IF($A27="","",IFERROR(N27/Paramètres!$B$7,0))</f>
        <v/>
      </c>
      <c r="U27" s="22">
        <f>IF($A27="","",SUM(Q27:T27))</f>
        <v/>
      </c>
      <c r="V27" s="8" t="n"/>
      <c r="W27" s="8" t="n"/>
      <c r="X27" s="8" t="n"/>
      <c r="Y27" s="22">
        <f>IF($A27="","",V27-W27-X27)</f>
        <v/>
      </c>
      <c r="Z27" s="22">
        <f>IF($A27="","",MIN(U27,Y27))</f>
        <v/>
      </c>
      <c r="AA27" s="22">
        <f>IF($A27="","",Y27-Z27)</f>
        <v/>
      </c>
      <c r="AB27" s="22">
        <f>IF($A27="","",MAX(0,U27-Y27))</f>
        <v/>
      </c>
      <c r="AC27" s="23">
        <f>IF($A27="","",IFERROR(V27/H27,0))</f>
        <v/>
      </c>
      <c r="AD27" s="24">
        <f>IF($A27="","",IF(AB27&gt;0,"Amortissement reportable","Résultat positif"))</f>
        <v/>
      </c>
    </row>
    <row r="28">
      <c r="A28" s="16" t="n"/>
      <c r="B28" s="5" t="n"/>
      <c r="C28" s="5" t="n"/>
      <c r="D28" s="5" t="n"/>
      <c r="E28" s="5" t="n"/>
      <c r="F28" s="5" t="n"/>
      <c r="G28" s="33" t="n"/>
      <c r="H28" s="8" t="n"/>
      <c r="I28" s="7" t="n"/>
      <c r="J28" s="18">
        <f>IF($A28="","",H28*I28)</f>
        <v/>
      </c>
      <c r="K28" s="18">
        <f>IF($A28="","",IFERROR(H28-J28,0))</f>
        <v/>
      </c>
      <c r="L28" s="8" t="n"/>
      <c r="M28" s="8" t="n"/>
      <c r="N28" s="8" t="n"/>
      <c r="O28" s="5" t="n"/>
      <c r="P28" s="11">
        <f>IF($A28="","",IFERROR(VLOOKUP(O28,Paramètres!$A$12:$B$15,2,FALSE),Paramètres!$B$8))</f>
        <v/>
      </c>
      <c r="Q28" s="18">
        <f>IF($A28="","",IF(G28&lt;=DATE(Paramètres!$B$3,12,31),K28/P28*MIN(1,MAX(0,(DATE(Paramètres!$B$3,12,31)-G28+1)/365)),0))</f>
        <v/>
      </c>
      <c r="R28" s="18">
        <f>IF($A28="","",IFERROR(L28/Paramètres!$B$5,0))</f>
        <v/>
      </c>
      <c r="S28" s="18">
        <f>IF($A28="","",IFERROR(M28/Paramètres!$B$6,0))</f>
        <v/>
      </c>
      <c r="T28" s="18">
        <f>IF($A28="","",IFERROR(N28/Paramètres!$B$7,0))</f>
        <v/>
      </c>
      <c r="U28" s="18">
        <f>IF($A28="","",SUM(Q28:T28))</f>
        <v/>
      </c>
      <c r="V28" s="8" t="n"/>
      <c r="W28" s="8" t="n"/>
      <c r="X28" s="8" t="n"/>
      <c r="Y28" s="18">
        <f>IF($A28="","",V28-W28-X28)</f>
        <v/>
      </c>
      <c r="Z28" s="18">
        <f>IF($A28="","",MIN(U28,Y28))</f>
        <v/>
      </c>
      <c r="AA28" s="18">
        <f>IF($A28="","",Y28-Z28)</f>
        <v/>
      </c>
      <c r="AB28" s="18">
        <f>IF($A28="","",MAX(0,U28-Y28))</f>
        <v/>
      </c>
      <c r="AC28" s="19">
        <f>IF($A28="","",IFERROR(V28/H28,0))</f>
        <v/>
      </c>
      <c r="AD28" s="20">
        <f>IF($A28="","",IF(AB28&gt;0,"Amortissement reportable","Résultat positif"))</f>
        <v/>
      </c>
    </row>
    <row r="29">
      <c r="A29" s="21" t="n"/>
      <c r="B29" s="5" t="n"/>
      <c r="C29" s="5" t="n"/>
      <c r="D29" s="5" t="n"/>
      <c r="E29" s="5" t="n"/>
      <c r="F29" s="5" t="n"/>
      <c r="G29" s="33" t="n"/>
      <c r="H29" s="8" t="n"/>
      <c r="I29" s="7" t="n"/>
      <c r="J29" s="22">
        <f>IF($A29="","",H29*I29)</f>
        <v/>
      </c>
      <c r="K29" s="22">
        <f>IF($A29="","",IFERROR(H29-J29,0))</f>
        <v/>
      </c>
      <c r="L29" s="8" t="n"/>
      <c r="M29" s="8" t="n"/>
      <c r="N29" s="8" t="n"/>
      <c r="O29" s="5" t="n"/>
      <c r="P29" s="13">
        <f>IF($A29="","",IFERROR(VLOOKUP(O29,Paramètres!$A$12:$B$15,2,FALSE),Paramètres!$B$8))</f>
        <v/>
      </c>
      <c r="Q29" s="22">
        <f>IF($A29="","",IF(G29&lt;=DATE(Paramètres!$B$3,12,31),K29/P29*MIN(1,MAX(0,(DATE(Paramètres!$B$3,12,31)-G29+1)/365)),0))</f>
        <v/>
      </c>
      <c r="R29" s="22">
        <f>IF($A29="","",IFERROR(L29/Paramètres!$B$5,0))</f>
        <v/>
      </c>
      <c r="S29" s="22">
        <f>IF($A29="","",IFERROR(M29/Paramètres!$B$6,0))</f>
        <v/>
      </c>
      <c r="T29" s="22">
        <f>IF($A29="","",IFERROR(N29/Paramètres!$B$7,0))</f>
        <v/>
      </c>
      <c r="U29" s="22">
        <f>IF($A29="","",SUM(Q29:T29))</f>
        <v/>
      </c>
      <c r="V29" s="8" t="n"/>
      <c r="W29" s="8" t="n"/>
      <c r="X29" s="8" t="n"/>
      <c r="Y29" s="22">
        <f>IF($A29="","",V29-W29-X29)</f>
        <v/>
      </c>
      <c r="Z29" s="22">
        <f>IF($A29="","",MIN(U29,Y29))</f>
        <v/>
      </c>
      <c r="AA29" s="22">
        <f>IF($A29="","",Y29-Z29)</f>
        <v/>
      </c>
      <c r="AB29" s="22">
        <f>IF($A29="","",MAX(0,U29-Y29))</f>
        <v/>
      </c>
      <c r="AC29" s="23">
        <f>IF($A29="","",IFERROR(V29/H29,0))</f>
        <v/>
      </c>
      <c r="AD29" s="24">
        <f>IF($A29="","",IF(AB29&gt;0,"Amortissement reportable","Résultat positif"))</f>
        <v/>
      </c>
    </row>
    <row r="30">
      <c r="A30" s="16" t="n"/>
      <c r="B30" s="5" t="n"/>
      <c r="C30" s="5" t="n"/>
      <c r="D30" s="5" t="n"/>
      <c r="E30" s="5" t="n"/>
      <c r="F30" s="5" t="n"/>
      <c r="G30" s="33" t="n"/>
      <c r="H30" s="8" t="n"/>
      <c r="I30" s="7" t="n"/>
      <c r="J30" s="18">
        <f>IF($A30="","",H30*I30)</f>
        <v/>
      </c>
      <c r="K30" s="18">
        <f>IF($A30="","",IFERROR(H30-J30,0))</f>
        <v/>
      </c>
      <c r="L30" s="8" t="n"/>
      <c r="M30" s="8" t="n"/>
      <c r="N30" s="8" t="n"/>
      <c r="O30" s="5" t="n"/>
      <c r="P30" s="11">
        <f>IF($A30="","",IFERROR(VLOOKUP(O30,Paramètres!$A$12:$B$15,2,FALSE),Paramètres!$B$8))</f>
        <v/>
      </c>
      <c r="Q30" s="18">
        <f>IF($A30="","",IF(G30&lt;=DATE(Paramètres!$B$3,12,31),K30/P30*MIN(1,MAX(0,(DATE(Paramètres!$B$3,12,31)-G30+1)/365)),0))</f>
        <v/>
      </c>
      <c r="R30" s="18">
        <f>IF($A30="","",IFERROR(L30/Paramètres!$B$5,0))</f>
        <v/>
      </c>
      <c r="S30" s="18">
        <f>IF($A30="","",IFERROR(M30/Paramètres!$B$6,0))</f>
        <v/>
      </c>
      <c r="T30" s="18">
        <f>IF($A30="","",IFERROR(N30/Paramètres!$B$7,0))</f>
        <v/>
      </c>
      <c r="U30" s="18">
        <f>IF($A30="","",SUM(Q30:T30))</f>
        <v/>
      </c>
      <c r="V30" s="8" t="n"/>
      <c r="W30" s="8" t="n"/>
      <c r="X30" s="8" t="n"/>
      <c r="Y30" s="18">
        <f>IF($A30="","",V30-W30-X30)</f>
        <v/>
      </c>
      <c r="Z30" s="18">
        <f>IF($A30="","",MIN(U30,Y30))</f>
        <v/>
      </c>
      <c r="AA30" s="18">
        <f>IF($A30="","",Y30-Z30)</f>
        <v/>
      </c>
      <c r="AB30" s="18">
        <f>IF($A30="","",MAX(0,U30-Y30))</f>
        <v/>
      </c>
      <c r="AC30" s="19">
        <f>IF($A30="","",IFERROR(V30/H30,0))</f>
        <v/>
      </c>
      <c r="AD30" s="20">
        <f>IF($A30="","",IF(AB30&gt;0,"Amortissement reportable","Résultat positif"))</f>
        <v/>
      </c>
    </row>
    <row r="31">
      <c r="A31" s="21" t="n"/>
      <c r="B31" s="5" t="n"/>
      <c r="C31" s="5" t="n"/>
      <c r="D31" s="5" t="n"/>
      <c r="E31" s="5" t="n"/>
      <c r="F31" s="5" t="n"/>
      <c r="G31" s="33" t="n"/>
      <c r="H31" s="8" t="n"/>
      <c r="I31" s="7" t="n"/>
      <c r="J31" s="22">
        <f>IF($A31="","",H31*I31)</f>
        <v/>
      </c>
      <c r="K31" s="22">
        <f>IF($A31="","",IFERROR(H31-J31,0))</f>
        <v/>
      </c>
      <c r="L31" s="8" t="n"/>
      <c r="M31" s="8" t="n"/>
      <c r="N31" s="8" t="n"/>
      <c r="O31" s="5" t="n"/>
      <c r="P31" s="13">
        <f>IF($A31="","",IFERROR(VLOOKUP(O31,Paramètres!$A$12:$B$15,2,FALSE),Paramètres!$B$8))</f>
        <v/>
      </c>
      <c r="Q31" s="22">
        <f>IF($A31="","",IF(G31&lt;=DATE(Paramètres!$B$3,12,31),K31/P31*MIN(1,MAX(0,(DATE(Paramètres!$B$3,12,31)-G31+1)/365)),0))</f>
        <v/>
      </c>
      <c r="R31" s="22">
        <f>IF($A31="","",IFERROR(L31/Paramètres!$B$5,0))</f>
        <v/>
      </c>
      <c r="S31" s="22">
        <f>IF($A31="","",IFERROR(M31/Paramètres!$B$6,0))</f>
        <v/>
      </c>
      <c r="T31" s="22">
        <f>IF($A31="","",IFERROR(N31/Paramètres!$B$7,0))</f>
        <v/>
      </c>
      <c r="U31" s="22">
        <f>IF($A31="","",SUM(Q31:T31))</f>
        <v/>
      </c>
      <c r="V31" s="8" t="n"/>
      <c r="W31" s="8" t="n"/>
      <c r="X31" s="8" t="n"/>
      <c r="Y31" s="22">
        <f>IF($A31="","",V31-W31-X31)</f>
        <v/>
      </c>
      <c r="Z31" s="22">
        <f>IF($A31="","",MIN(U31,Y31))</f>
        <v/>
      </c>
      <c r="AA31" s="22">
        <f>IF($A31="","",Y31-Z31)</f>
        <v/>
      </c>
      <c r="AB31" s="22">
        <f>IF($A31="","",MAX(0,U31-Y31))</f>
        <v/>
      </c>
      <c r="AC31" s="23">
        <f>IF($A31="","",IFERROR(V31/H31,0))</f>
        <v/>
      </c>
      <c r="AD31" s="24">
        <f>IF($A31="","",IF(AB31&gt;0,"Amortissement reportable","Résultat positif"))</f>
        <v/>
      </c>
    </row>
    <row r="32">
      <c r="A32" s="16" t="n"/>
      <c r="B32" s="5" t="n"/>
      <c r="C32" s="5" t="n"/>
      <c r="D32" s="5" t="n"/>
      <c r="E32" s="5" t="n"/>
      <c r="F32" s="5" t="n"/>
      <c r="G32" s="33" t="n"/>
      <c r="H32" s="8" t="n"/>
      <c r="I32" s="7" t="n"/>
      <c r="J32" s="18">
        <f>IF($A32="","",H32*I32)</f>
        <v/>
      </c>
      <c r="K32" s="18">
        <f>IF($A32="","",IFERROR(H32-J32,0))</f>
        <v/>
      </c>
      <c r="L32" s="8" t="n"/>
      <c r="M32" s="8" t="n"/>
      <c r="N32" s="8" t="n"/>
      <c r="O32" s="5" t="n"/>
      <c r="P32" s="11">
        <f>IF($A32="","",IFERROR(VLOOKUP(O32,Paramètres!$A$12:$B$15,2,FALSE),Paramètres!$B$8))</f>
        <v/>
      </c>
      <c r="Q32" s="18">
        <f>IF($A32="","",IF(G32&lt;=DATE(Paramètres!$B$3,12,31),K32/P32*MIN(1,MAX(0,(DATE(Paramètres!$B$3,12,31)-G32+1)/365)),0))</f>
        <v/>
      </c>
      <c r="R32" s="18">
        <f>IF($A32="","",IFERROR(L32/Paramètres!$B$5,0))</f>
        <v/>
      </c>
      <c r="S32" s="18">
        <f>IF($A32="","",IFERROR(M32/Paramètres!$B$6,0))</f>
        <v/>
      </c>
      <c r="T32" s="18">
        <f>IF($A32="","",IFERROR(N32/Paramètres!$B$7,0))</f>
        <v/>
      </c>
      <c r="U32" s="18">
        <f>IF($A32="","",SUM(Q32:T32))</f>
        <v/>
      </c>
      <c r="V32" s="8" t="n"/>
      <c r="W32" s="8" t="n"/>
      <c r="X32" s="8" t="n"/>
      <c r="Y32" s="18">
        <f>IF($A32="","",V32-W32-X32)</f>
        <v/>
      </c>
      <c r="Z32" s="18">
        <f>IF($A32="","",MIN(U32,Y32))</f>
        <v/>
      </c>
      <c r="AA32" s="18">
        <f>IF($A32="","",Y32-Z32)</f>
        <v/>
      </c>
      <c r="AB32" s="18">
        <f>IF($A32="","",MAX(0,U32-Y32))</f>
        <v/>
      </c>
      <c r="AC32" s="19">
        <f>IF($A32="","",IFERROR(V32/H32,0))</f>
        <v/>
      </c>
      <c r="AD32" s="20">
        <f>IF($A32="","",IF(AB32&gt;0,"Amortissement reportable","Résultat positif"))</f>
        <v/>
      </c>
    </row>
    <row r="33">
      <c r="A33" s="21" t="n"/>
      <c r="B33" s="5" t="n"/>
      <c r="C33" s="5" t="n"/>
      <c r="D33" s="5" t="n"/>
      <c r="E33" s="5" t="n"/>
      <c r="F33" s="5" t="n"/>
      <c r="G33" s="33" t="n"/>
      <c r="H33" s="8" t="n"/>
      <c r="I33" s="7" t="n"/>
      <c r="J33" s="22">
        <f>IF($A33="","",H33*I33)</f>
        <v/>
      </c>
      <c r="K33" s="22">
        <f>IF($A33="","",IFERROR(H33-J33,0))</f>
        <v/>
      </c>
      <c r="L33" s="8" t="n"/>
      <c r="M33" s="8" t="n"/>
      <c r="N33" s="8" t="n"/>
      <c r="O33" s="5" t="n"/>
      <c r="P33" s="13">
        <f>IF($A33="","",IFERROR(VLOOKUP(O33,Paramètres!$A$12:$B$15,2,FALSE),Paramètres!$B$8))</f>
        <v/>
      </c>
      <c r="Q33" s="22">
        <f>IF($A33="","",IF(G33&lt;=DATE(Paramètres!$B$3,12,31),K33/P33*MIN(1,MAX(0,(DATE(Paramètres!$B$3,12,31)-G33+1)/365)),0))</f>
        <v/>
      </c>
      <c r="R33" s="22">
        <f>IF($A33="","",IFERROR(L33/Paramètres!$B$5,0))</f>
        <v/>
      </c>
      <c r="S33" s="22">
        <f>IF($A33="","",IFERROR(M33/Paramètres!$B$6,0))</f>
        <v/>
      </c>
      <c r="T33" s="22">
        <f>IF($A33="","",IFERROR(N33/Paramètres!$B$7,0))</f>
        <v/>
      </c>
      <c r="U33" s="22">
        <f>IF($A33="","",SUM(Q33:T33))</f>
        <v/>
      </c>
      <c r="V33" s="8" t="n"/>
      <c r="W33" s="8" t="n"/>
      <c r="X33" s="8" t="n"/>
      <c r="Y33" s="22">
        <f>IF($A33="","",V33-W33-X33)</f>
        <v/>
      </c>
      <c r="Z33" s="22">
        <f>IF($A33="","",MIN(U33,Y33))</f>
        <v/>
      </c>
      <c r="AA33" s="22">
        <f>IF($A33="","",Y33-Z33)</f>
        <v/>
      </c>
      <c r="AB33" s="22">
        <f>IF($A33="","",MAX(0,U33-Y33))</f>
        <v/>
      </c>
      <c r="AC33" s="23">
        <f>IF($A33="","",IFERROR(V33/H33,0))</f>
        <v/>
      </c>
      <c r="AD33" s="24">
        <f>IF($A33="","",IF(AB33&gt;0,"Amortissement reportable","Résultat positif"))</f>
        <v/>
      </c>
    </row>
    <row r="34">
      <c r="A34" s="16" t="n"/>
      <c r="B34" s="5" t="n"/>
      <c r="C34" s="5" t="n"/>
      <c r="D34" s="5" t="n"/>
      <c r="E34" s="5" t="n"/>
      <c r="F34" s="5" t="n"/>
      <c r="G34" s="33" t="n"/>
      <c r="H34" s="8" t="n"/>
      <c r="I34" s="7" t="n"/>
      <c r="J34" s="18">
        <f>IF($A34="","",H34*I34)</f>
        <v/>
      </c>
      <c r="K34" s="18">
        <f>IF($A34="","",IFERROR(H34-J34,0))</f>
        <v/>
      </c>
      <c r="L34" s="8" t="n"/>
      <c r="M34" s="8" t="n"/>
      <c r="N34" s="8" t="n"/>
      <c r="O34" s="5" t="n"/>
      <c r="P34" s="11">
        <f>IF($A34="","",IFERROR(VLOOKUP(O34,Paramètres!$A$12:$B$15,2,FALSE),Paramètres!$B$8))</f>
        <v/>
      </c>
      <c r="Q34" s="18">
        <f>IF($A34="","",IF(G34&lt;=DATE(Paramètres!$B$3,12,31),K34/P34*MIN(1,MAX(0,(DATE(Paramètres!$B$3,12,31)-G34+1)/365)),0))</f>
        <v/>
      </c>
      <c r="R34" s="18">
        <f>IF($A34="","",IFERROR(L34/Paramètres!$B$5,0))</f>
        <v/>
      </c>
      <c r="S34" s="18">
        <f>IF($A34="","",IFERROR(M34/Paramètres!$B$6,0))</f>
        <v/>
      </c>
      <c r="T34" s="18">
        <f>IF($A34="","",IFERROR(N34/Paramètres!$B$7,0))</f>
        <v/>
      </c>
      <c r="U34" s="18">
        <f>IF($A34="","",SUM(Q34:T34))</f>
        <v/>
      </c>
      <c r="V34" s="8" t="n"/>
      <c r="W34" s="8" t="n"/>
      <c r="X34" s="8" t="n"/>
      <c r="Y34" s="18">
        <f>IF($A34="","",V34-W34-X34)</f>
        <v/>
      </c>
      <c r="Z34" s="18">
        <f>IF($A34="","",MIN(U34,Y34))</f>
        <v/>
      </c>
      <c r="AA34" s="18">
        <f>IF($A34="","",Y34-Z34)</f>
        <v/>
      </c>
      <c r="AB34" s="18">
        <f>IF($A34="","",MAX(0,U34-Y34))</f>
        <v/>
      </c>
      <c r="AC34" s="19">
        <f>IF($A34="","",IFERROR(V34/H34,0))</f>
        <v/>
      </c>
      <c r="AD34" s="20">
        <f>IF($A34="","",IF(AB34&gt;0,"Amortissement reportable","Résultat positif"))</f>
        <v/>
      </c>
    </row>
    <row r="35">
      <c r="A35" s="21" t="n"/>
      <c r="B35" s="5" t="n"/>
      <c r="C35" s="5" t="n"/>
      <c r="D35" s="5" t="n"/>
      <c r="E35" s="5" t="n"/>
      <c r="F35" s="5" t="n"/>
      <c r="G35" s="33" t="n"/>
      <c r="H35" s="8" t="n"/>
      <c r="I35" s="7" t="n"/>
      <c r="J35" s="22">
        <f>IF($A35="","",H35*I35)</f>
        <v/>
      </c>
      <c r="K35" s="22">
        <f>IF($A35="","",IFERROR(H35-J35,0))</f>
        <v/>
      </c>
      <c r="L35" s="8" t="n"/>
      <c r="M35" s="8" t="n"/>
      <c r="N35" s="8" t="n"/>
      <c r="O35" s="5" t="n"/>
      <c r="P35" s="13">
        <f>IF($A35="","",IFERROR(VLOOKUP(O35,Paramètres!$A$12:$B$15,2,FALSE),Paramètres!$B$8))</f>
        <v/>
      </c>
      <c r="Q35" s="22">
        <f>IF($A35="","",IF(G35&lt;=DATE(Paramètres!$B$3,12,31),K35/P35*MIN(1,MAX(0,(DATE(Paramètres!$B$3,12,31)-G35+1)/365)),0))</f>
        <v/>
      </c>
      <c r="R35" s="22">
        <f>IF($A35="","",IFERROR(L35/Paramètres!$B$5,0))</f>
        <v/>
      </c>
      <c r="S35" s="22">
        <f>IF($A35="","",IFERROR(M35/Paramètres!$B$6,0))</f>
        <v/>
      </c>
      <c r="T35" s="22">
        <f>IF($A35="","",IFERROR(N35/Paramètres!$B$7,0))</f>
        <v/>
      </c>
      <c r="U35" s="22">
        <f>IF($A35="","",SUM(Q35:T35))</f>
        <v/>
      </c>
      <c r="V35" s="8" t="n"/>
      <c r="W35" s="8" t="n"/>
      <c r="X35" s="8" t="n"/>
      <c r="Y35" s="22">
        <f>IF($A35="","",V35-W35-X35)</f>
        <v/>
      </c>
      <c r="Z35" s="22">
        <f>IF($A35="","",MIN(U35,Y35))</f>
        <v/>
      </c>
      <c r="AA35" s="22">
        <f>IF($A35="","",Y35-Z35)</f>
        <v/>
      </c>
      <c r="AB35" s="22">
        <f>IF($A35="","",MAX(0,U35-Y35))</f>
        <v/>
      </c>
      <c r="AC35" s="23">
        <f>IF($A35="","",IFERROR(V35/H35,0))</f>
        <v/>
      </c>
      <c r="AD35" s="24">
        <f>IF($A35="","",IF(AB35&gt;0,"Amortissement reportable","Résultat positif"))</f>
        <v/>
      </c>
    </row>
    <row r="36">
      <c r="A36" s="16" t="n"/>
      <c r="B36" s="5" t="n"/>
      <c r="C36" s="5" t="n"/>
      <c r="D36" s="5" t="n"/>
      <c r="E36" s="5" t="n"/>
      <c r="F36" s="5" t="n"/>
      <c r="G36" s="33" t="n"/>
      <c r="H36" s="8" t="n"/>
      <c r="I36" s="7" t="n"/>
      <c r="J36" s="18">
        <f>IF($A36="","",H36*I36)</f>
        <v/>
      </c>
      <c r="K36" s="18">
        <f>IF($A36="","",IFERROR(H36-J36,0))</f>
        <v/>
      </c>
      <c r="L36" s="8" t="n"/>
      <c r="M36" s="8" t="n"/>
      <c r="N36" s="8" t="n"/>
      <c r="O36" s="5" t="n"/>
      <c r="P36" s="11">
        <f>IF($A36="","",IFERROR(VLOOKUP(O36,Paramètres!$A$12:$B$15,2,FALSE),Paramètres!$B$8))</f>
        <v/>
      </c>
      <c r="Q36" s="18">
        <f>IF($A36="","",IF(G36&lt;=DATE(Paramètres!$B$3,12,31),K36/P36*MIN(1,MAX(0,(DATE(Paramètres!$B$3,12,31)-G36+1)/365)),0))</f>
        <v/>
      </c>
      <c r="R36" s="18">
        <f>IF($A36="","",IFERROR(L36/Paramètres!$B$5,0))</f>
        <v/>
      </c>
      <c r="S36" s="18">
        <f>IF($A36="","",IFERROR(M36/Paramètres!$B$6,0))</f>
        <v/>
      </c>
      <c r="T36" s="18">
        <f>IF($A36="","",IFERROR(N36/Paramètres!$B$7,0))</f>
        <v/>
      </c>
      <c r="U36" s="18">
        <f>IF($A36="","",SUM(Q36:T36))</f>
        <v/>
      </c>
      <c r="V36" s="8" t="n"/>
      <c r="W36" s="8" t="n"/>
      <c r="X36" s="8" t="n"/>
      <c r="Y36" s="18">
        <f>IF($A36="","",V36-W36-X36)</f>
        <v/>
      </c>
      <c r="Z36" s="18">
        <f>IF($A36="","",MIN(U36,Y36))</f>
        <v/>
      </c>
      <c r="AA36" s="18">
        <f>IF($A36="","",Y36-Z36)</f>
        <v/>
      </c>
      <c r="AB36" s="18">
        <f>IF($A36="","",MAX(0,U36-Y36))</f>
        <v/>
      </c>
      <c r="AC36" s="19">
        <f>IF($A36="","",IFERROR(V36/H36,0))</f>
        <v/>
      </c>
      <c r="AD36" s="20">
        <f>IF($A36="","",IF(AB36&gt;0,"Amortissement reportable","Résultat positif"))</f>
        <v/>
      </c>
    </row>
    <row r="37">
      <c r="A37" s="21" t="n"/>
      <c r="B37" s="5" t="n"/>
      <c r="C37" s="5" t="n"/>
      <c r="D37" s="5" t="n"/>
      <c r="E37" s="5" t="n"/>
      <c r="F37" s="5" t="n"/>
      <c r="G37" s="33" t="n"/>
      <c r="H37" s="8" t="n"/>
      <c r="I37" s="7" t="n"/>
      <c r="J37" s="22">
        <f>IF($A37="","",H37*I37)</f>
        <v/>
      </c>
      <c r="K37" s="22">
        <f>IF($A37="","",IFERROR(H37-J37,0))</f>
        <v/>
      </c>
      <c r="L37" s="8" t="n"/>
      <c r="M37" s="8" t="n"/>
      <c r="N37" s="8" t="n"/>
      <c r="O37" s="5" t="n"/>
      <c r="P37" s="13">
        <f>IF($A37="","",IFERROR(VLOOKUP(O37,Paramètres!$A$12:$B$15,2,FALSE),Paramètres!$B$8))</f>
        <v/>
      </c>
      <c r="Q37" s="22">
        <f>IF($A37="","",IF(G37&lt;=DATE(Paramètres!$B$3,12,31),K37/P37*MIN(1,MAX(0,(DATE(Paramètres!$B$3,12,31)-G37+1)/365)),0))</f>
        <v/>
      </c>
      <c r="R37" s="22">
        <f>IF($A37="","",IFERROR(L37/Paramètres!$B$5,0))</f>
        <v/>
      </c>
      <c r="S37" s="22">
        <f>IF($A37="","",IFERROR(M37/Paramètres!$B$6,0))</f>
        <v/>
      </c>
      <c r="T37" s="22">
        <f>IF($A37="","",IFERROR(N37/Paramètres!$B$7,0))</f>
        <v/>
      </c>
      <c r="U37" s="22">
        <f>IF($A37="","",SUM(Q37:T37))</f>
        <v/>
      </c>
      <c r="V37" s="8" t="n"/>
      <c r="W37" s="8" t="n"/>
      <c r="X37" s="8" t="n"/>
      <c r="Y37" s="22">
        <f>IF($A37="","",V37-W37-X37)</f>
        <v/>
      </c>
      <c r="Z37" s="22">
        <f>IF($A37="","",MIN(U37,Y37))</f>
        <v/>
      </c>
      <c r="AA37" s="22">
        <f>IF($A37="","",Y37-Z37)</f>
        <v/>
      </c>
      <c r="AB37" s="22">
        <f>IF($A37="","",MAX(0,U37-Y37))</f>
        <v/>
      </c>
      <c r="AC37" s="23">
        <f>IF($A37="","",IFERROR(V37/H37,0))</f>
        <v/>
      </c>
      <c r="AD37" s="24">
        <f>IF($A37="","",IF(AB37&gt;0,"Amortissement reportable","Résultat positif"))</f>
        <v/>
      </c>
    </row>
    <row r="38">
      <c r="A38" s="16" t="n"/>
      <c r="B38" s="5" t="n"/>
      <c r="C38" s="5" t="n"/>
      <c r="D38" s="5" t="n"/>
      <c r="E38" s="5" t="n"/>
      <c r="F38" s="5" t="n"/>
      <c r="G38" s="33" t="n"/>
      <c r="H38" s="8" t="n"/>
      <c r="I38" s="7" t="n"/>
      <c r="J38" s="18">
        <f>IF($A38="","",H38*I38)</f>
        <v/>
      </c>
      <c r="K38" s="18">
        <f>IF($A38="","",IFERROR(H38-J38,0))</f>
        <v/>
      </c>
      <c r="L38" s="8" t="n"/>
      <c r="M38" s="8" t="n"/>
      <c r="N38" s="8" t="n"/>
      <c r="O38" s="5" t="n"/>
      <c r="P38" s="11">
        <f>IF($A38="","",IFERROR(VLOOKUP(O38,Paramètres!$A$12:$B$15,2,FALSE),Paramètres!$B$8))</f>
        <v/>
      </c>
      <c r="Q38" s="18">
        <f>IF($A38="","",IF(G38&lt;=DATE(Paramètres!$B$3,12,31),K38/P38*MIN(1,MAX(0,(DATE(Paramètres!$B$3,12,31)-G38+1)/365)),0))</f>
        <v/>
      </c>
      <c r="R38" s="18">
        <f>IF($A38="","",IFERROR(L38/Paramètres!$B$5,0))</f>
        <v/>
      </c>
      <c r="S38" s="18">
        <f>IF($A38="","",IFERROR(M38/Paramètres!$B$6,0))</f>
        <v/>
      </c>
      <c r="T38" s="18">
        <f>IF($A38="","",IFERROR(N38/Paramètres!$B$7,0))</f>
        <v/>
      </c>
      <c r="U38" s="18">
        <f>IF($A38="","",SUM(Q38:T38))</f>
        <v/>
      </c>
      <c r="V38" s="8" t="n"/>
      <c r="W38" s="8" t="n"/>
      <c r="X38" s="8" t="n"/>
      <c r="Y38" s="18">
        <f>IF($A38="","",V38-W38-X38)</f>
        <v/>
      </c>
      <c r="Z38" s="18">
        <f>IF($A38="","",MIN(U38,Y38))</f>
        <v/>
      </c>
      <c r="AA38" s="18">
        <f>IF($A38="","",Y38-Z38)</f>
        <v/>
      </c>
      <c r="AB38" s="18">
        <f>IF($A38="","",MAX(0,U38-Y38))</f>
        <v/>
      </c>
      <c r="AC38" s="19">
        <f>IF($A38="","",IFERROR(V38/H38,0))</f>
        <v/>
      </c>
      <c r="AD38" s="20">
        <f>IF($A38="","",IF(AB38&gt;0,"Amortissement reportable","Résultat positif"))</f>
        <v/>
      </c>
    </row>
    <row r="39">
      <c r="A39" s="21" t="n"/>
      <c r="B39" s="5" t="n"/>
      <c r="C39" s="5" t="n"/>
      <c r="D39" s="5" t="n"/>
      <c r="E39" s="5" t="n"/>
      <c r="F39" s="5" t="n"/>
      <c r="G39" s="33" t="n"/>
      <c r="H39" s="8" t="n"/>
      <c r="I39" s="7" t="n"/>
      <c r="J39" s="22">
        <f>IF($A39="","",H39*I39)</f>
        <v/>
      </c>
      <c r="K39" s="22">
        <f>IF($A39="","",IFERROR(H39-J39,0))</f>
        <v/>
      </c>
      <c r="L39" s="8" t="n"/>
      <c r="M39" s="8" t="n"/>
      <c r="N39" s="8" t="n"/>
      <c r="O39" s="5" t="n"/>
      <c r="P39" s="13">
        <f>IF($A39="","",IFERROR(VLOOKUP(O39,Paramètres!$A$12:$B$15,2,FALSE),Paramètres!$B$8))</f>
        <v/>
      </c>
      <c r="Q39" s="22">
        <f>IF($A39="","",IF(G39&lt;=DATE(Paramètres!$B$3,12,31),K39/P39*MIN(1,MAX(0,(DATE(Paramètres!$B$3,12,31)-G39+1)/365)),0))</f>
        <v/>
      </c>
      <c r="R39" s="22">
        <f>IF($A39="","",IFERROR(L39/Paramètres!$B$5,0))</f>
        <v/>
      </c>
      <c r="S39" s="22">
        <f>IF($A39="","",IFERROR(M39/Paramètres!$B$6,0))</f>
        <v/>
      </c>
      <c r="T39" s="22">
        <f>IF($A39="","",IFERROR(N39/Paramètres!$B$7,0))</f>
        <v/>
      </c>
      <c r="U39" s="22">
        <f>IF($A39="","",SUM(Q39:T39))</f>
        <v/>
      </c>
      <c r="V39" s="8" t="n"/>
      <c r="W39" s="8" t="n"/>
      <c r="X39" s="8" t="n"/>
      <c r="Y39" s="22">
        <f>IF($A39="","",V39-W39-X39)</f>
        <v/>
      </c>
      <c r="Z39" s="22">
        <f>IF($A39="","",MIN(U39,Y39))</f>
        <v/>
      </c>
      <c r="AA39" s="22">
        <f>IF($A39="","",Y39-Z39)</f>
        <v/>
      </c>
      <c r="AB39" s="22">
        <f>IF($A39="","",MAX(0,U39-Y39))</f>
        <v/>
      </c>
      <c r="AC39" s="23">
        <f>IF($A39="","",IFERROR(V39/H39,0))</f>
        <v/>
      </c>
      <c r="AD39" s="24">
        <f>IF($A39="","",IF(AB39&gt;0,"Amortissement reportable","Résultat positif"))</f>
        <v/>
      </c>
    </row>
    <row r="40">
      <c r="A40" s="16" t="n"/>
      <c r="B40" s="5" t="n"/>
      <c r="C40" s="5" t="n"/>
      <c r="D40" s="5" t="n"/>
      <c r="E40" s="5" t="n"/>
      <c r="F40" s="5" t="n"/>
      <c r="G40" s="33" t="n"/>
      <c r="H40" s="8" t="n"/>
      <c r="I40" s="7" t="n"/>
      <c r="J40" s="18">
        <f>IF($A40="","",H40*I40)</f>
        <v/>
      </c>
      <c r="K40" s="18">
        <f>IF($A40="","",IFERROR(H40-J40,0))</f>
        <v/>
      </c>
      <c r="L40" s="8" t="n"/>
      <c r="M40" s="8" t="n"/>
      <c r="N40" s="8" t="n"/>
      <c r="O40" s="5" t="n"/>
      <c r="P40" s="11">
        <f>IF($A40="","",IFERROR(VLOOKUP(O40,Paramètres!$A$12:$B$15,2,FALSE),Paramètres!$B$8))</f>
        <v/>
      </c>
      <c r="Q40" s="18">
        <f>IF($A40="","",IF(G40&lt;=DATE(Paramètres!$B$3,12,31),K40/P40*MIN(1,MAX(0,(DATE(Paramètres!$B$3,12,31)-G40+1)/365)),0))</f>
        <v/>
      </c>
      <c r="R40" s="18">
        <f>IF($A40="","",IFERROR(L40/Paramètres!$B$5,0))</f>
        <v/>
      </c>
      <c r="S40" s="18">
        <f>IF($A40="","",IFERROR(M40/Paramètres!$B$6,0))</f>
        <v/>
      </c>
      <c r="T40" s="18">
        <f>IF($A40="","",IFERROR(N40/Paramètres!$B$7,0))</f>
        <v/>
      </c>
      <c r="U40" s="18">
        <f>IF($A40="","",SUM(Q40:T40))</f>
        <v/>
      </c>
      <c r="V40" s="8" t="n"/>
      <c r="W40" s="8" t="n"/>
      <c r="X40" s="8" t="n"/>
      <c r="Y40" s="18">
        <f>IF($A40="","",V40-W40-X40)</f>
        <v/>
      </c>
      <c r="Z40" s="18">
        <f>IF($A40="","",MIN(U40,Y40))</f>
        <v/>
      </c>
      <c r="AA40" s="18">
        <f>IF($A40="","",Y40-Z40)</f>
        <v/>
      </c>
      <c r="AB40" s="18">
        <f>IF($A40="","",MAX(0,U40-Y40))</f>
        <v/>
      </c>
      <c r="AC40" s="19">
        <f>IF($A40="","",IFERROR(V40/H40,0))</f>
        <v/>
      </c>
      <c r="AD40" s="20">
        <f>IF($A40="","",IF(AB40&gt;0,"Amortissement reportable","Résultat positif"))</f>
        <v/>
      </c>
    </row>
    <row r="41">
      <c r="A41" s="21" t="n"/>
      <c r="B41" s="5" t="n"/>
      <c r="C41" s="5" t="n"/>
      <c r="D41" s="5" t="n"/>
      <c r="E41" s="5" t="n"/>
      <c r="F41" s="5" t="n"/>
      <c r="G41" s="33" t="n"/>
      <c r="H41" s="8" t="n"/>
      <c r="I41" s="7" t="n"/>
      <c r="J41" s="22">
        <f>IF($A41="","",H41*I41)</f>
        <v/>
      </c>
      <c r="K41" s="22">
        <f>IF($A41="","",IFERROR(H41-J41,0))</f>
        <v/>
      </c>
      <c r="L41" s="8" t="n"/>
      <c r="M41" s="8" t="n"/>
      <c r="N41" s="8" t="n"/>
      <c r="O41" s="5" t="n"/>
      <c r="P41" s="13">
        <f>IF($A41="","",IFERROR(VLOOKUP(O41,Paramètres!$A$12:$B$15,2,FALSE),Paramètres!$B$8))</f>
        <v/>
      </c>
      <c r="Q41" s="22">
        <f>IF($A41="","",IF(G41&lt;=DATE(Paramètres!$B$3,12,31),K41/P41*MIN(1,MAX(0,(DATE(Paramètres!$B$3,12,31)-G41+1)/365)),0))</f>
        <v/>
      </c>
      <c r="R41" s="22">
        <f>IF($A41="","",IFERROR(L41/Paramètres!$B$5,0))</f>
        <v/>
      </c>
      <c r="S41" s="22">
        <f>IF($A41="","",IFERROR(M41/Paramètres!$B$6,0))</f>
        <v/>
      </c>
      <c r="T41" s="22">
        <f>IF($A41="","",IFERROR(N41/Paramètres!$B$7,0))</f>
        <v/>
      </c>
      <c r="U41" s="22">
        <f>IF($A41="","",SUM(Q41:T41))</f>
        <v/>
      </c>
      <c r="V41" s="8" t="n"/>
      <c r="W41" s="8" t="n"/>
      <c r="X41" s="8" t="n"/>
      <c r="Y41" s="22">
        <f>IF($A41="","",V41-W41-X41)</f>
        <v/>
      </c>
      <c r="Z41" s="22">
        <f>IF($A41="","",MIN(U41,Y41))</f>
        <v/>
      </c>
      <c r="AA41" s="22">
        <f>IF($A41="","",Y41-Z41)</f>
        <v/>
      </c>
      <c r="AB41" s="22">
        <f>IF($A41="","",MAX(0,U41-Y41))</f>
        <v/>
      </c>
      <c r="AC41" s="23">
        <f>IF($A41="","",IFERROR(V41/H41,0))</f>
        <v/>
      </c>
      <c r="AD41" s="24">
        <f>IF($A41="","",IF(AB41&gt;0,"Amortissement reportable","Résultat positif"))</f>
        <v/>
      </c>
    </row>
    <row r="42">
      <c r="A42" s="16" t="n"/>
      <c r="B42" s="5" t="n"/>
      <c r="C42" s="5" t="n"/>
      <c r="D42" s="5" t="n"/>
      <c r="E42" s="5" t="n"/>
      <c r="F42" s="5" t="n"/>
      <c r="G42" s="33" t="n"/>
      <c r="H42" s="8" t="n"/>
      <c r="I42" s="7" t="n"/>
      <c r="J42" s="18">
        <f>IF($A42="","",H42*I42)</f>
        <v/>
      </c>
      <c r="K42" s="18">
        <f>IF($A42="","",IFERROR(H42-J42,0))</f>
        <v/>
      </c>
      <c r="L42" s="8" t="n"/>
      <c r="M42" s="8" t="n"/>
      <c r="N42" s="8" t="n"/>
      <c r="O42" s="5" t="n"/>
      <c r="P42" s="11">
        <f>IF($A42="","",IFERROR(VLOOKUP(O42,Paramètres!$A$12:$B$15,2,FALSE),Paramètres!$B$8))</f>
        <v/>
      </c>
      <c r="Q42" s="18">
        <f>IF($A42="","",IF(G42&lt;=DATE(Paramètres!$B$3,12,31),K42/P42*MIN(1,MAX(0,(DATE(Paramètres!$B$3,12,31)-G42+1)/365)),0))</f>
        <v/>
      </c>
      <c r="R42" s="18">
        <f>IF($A42="","",IFERROR(L42/Paramètres!$B$5,0))</f>
        <v/>
      </c>
      <c r="S42" s="18">
        <f>IF($A42="","",IFERROR(M42/Paramètres!$B$6,0))</f>
        <v/>
      </c>
      <c r="T42" s="18">
        <f>IF($A42="","",IFERROR(N42/Paramètres!$B$7,0))</f>
        <v/>
      </c>
      <c r="U42" s="18">
        <f>IF($A42="","",SUM(Q42:T42))</f>
        <v/>
      </c>
      <c r="V42" s="8" t="n"/>
      <c r="W42" s="8" t="n"/>
      <c r="X42" s="8" t="n"/>
      <c r="Y42" s="18">
        <f>IF($A42="","",V42-W42-X42)</f>
        <v/>
      </c>
      <c r="Z42" s="18">
        <f>IF($A42="","",MIN(U42,Y42))</f>
        <v/>
      </c>
      <c r="AA42" s="18">
        <f>IF($A42="","",Y42-Z42)</f>
        <v/>
      </c>
      <c r="AB42" s="18">
        <f>IF($A42="","",MAX(0,U42-Y42))</f>
        <v/>
      </c>
      <c r="AC42" s="19">
        <f>IF($A42="","",IFERROR(V42/H42,0))</f>
        <v/>
      </c>
      <c r="AD42" s="20">
        <f>IF($A42="","",IF(AB42&gt;0,"Amortissement reportable","Résultat positif"))</f>
        <v/>
      </c>
    </row>
    <row r="43">
      <c r="A43" s="21" t="n"/>
      <c r="B43" s="5" t="n"/>
      <c r="C43" s="5" t="n"/>
      <c r="D43" s="5" t="n"/>
      <c r="E43" s="5" t="n"/>
      <c r="F43" s="5" t="n"/>
      <c r="G43" s="33" t="n"/>
      <c r="H43" s="8" t="n"/>
      <c r="I43" s="7" t="n"/>
      <c r="J43" s="22">
        <f>IF($A43="","",H43*I43)</f>
        <v/>
      </c>
      <c r="K43" s="22">
        <f>IF($A43="","",IFERROR(H43-J43,0))</f>
        <v/>
      </c>
      <c r="L43" s="8" t="n"/>
      <c r="M43" s="8" t="n"/>
      <c r="N43" s="8" t="n"/>
      <c r="O43" s="5" t="n"/>
      <c r="P43" s="13">
        <f>IF($A43="","",IFERROR(VLOOKUP(O43,Paramètres!$A$12:$B$15,2,FALSE),Paramètres!$B$8))</f>
        <v/>
      </c>
      <c r="Q43" s="22">
        <f>IF($A43="","",IF(G43&lt;=DATE(Paramètres!$B$3,12,31),K43/P43*MIN(1,MAX(0,(DATE(Paramètres!$B$3,12,31)-G43+1)/365)),0))</f>
        <v/>
      </c>
      <c r="R43" s="22">
        <f>IF($A43="","",IFERROR(L43/Paramètres!$B$5,0))</f>
        <v/>
      </c>
      <c r="S43" s="22">
        <f>IF($A43="","",IFERROR(M43/Paramètres!$B$6,0))</f>
        <v/>
      </c>
      <c r="T43" s="22">
        <f>IF($A43="","",IFERROR(N43/Paramètres!$B$7,0))</f>
        <v/>
      </c>
      <c r="U43" s="22">
        <f>IF($A43="","",SUM(Q43:T43))</f>
        <v/>
      </c>
      <c r="V43" s="8" t="n"/>
      <c r="W43" s="8" t="n"/>
      <c r="X43" s="8" t="n"/>
      <c r="Y43" s="22">
        <f>IF($A43="","",V43-W43-X43)</f>
        <v/>
      </c>
      <c r="Z43" s="22">
        <f>IF($A43="","",MIN(U43,Y43))</f>
        <v/>
      </c>
      <c r="AA43" s="22">
        <f>IF($A43="","",Y43-Z43)</f>
        <v/>
      </c>
      <c r="AB43" s="22">
        <f>IF($A43="","",MAX(0,U43-Y43))</f>
        <v/>
      </c>
      <c r="AC43" s="23">
        <f>IF($A43="","",IFERROR(V43/H43,0))</f>
        <v/>
      </c>
      <c r="AD43" s="24">
        <f>IF($A43="","",IF(AB43&gt;0,"Amortissement reportable","Résultat positif"))</f>
        <v/>
      </c>
    </row>
    <row r="44">
      <c r="A44" s="16" t="n"/>
      <c r="B44" s="5" t="n"/>
      <c r="C44" s="5" t="n"/>
      <c r="D44" s="5" t="n"/>
      <c r="E44" s="5" t="n"/>
      <c r="F44" s="5" t="n"/>
      <c r="G44" s="33" t="n"/>
      <c r="H44" s="8" t="n"/>
      <c r="I44" s="7" t="n"/>
      <c r="J44" s="18">
        <f>IF($A44="","",H44*I44)</f>
        <v/>
      </c>
      <c r="K44" s="18">
        <f>IF($A44="","",IFERROR(H44-J44,0))</f>
        <v/>
      </c>
      <c r="L44" s="8" t="n"/>
      <c r="M44" s="8" t="n"/>
      <c r="N44" s="8" t="n"/>
      <c r="O44" s="5" t="n"/>
      <c r="P44" s="11">
        <f>IF($A44="","",IFERROR(VLOOKUP(O44,Paramètres!$A$12:$B$15,2,FALSE),Paramètres!$B$8))</f>
        <v/>
      </c>
      <c r="Q44" s="18">
        <f>IF($A44="","",IF(G44&lt;=DATE(Paramètres!$B$3,12,31),K44/P44*MIN(1,MAX(0,(DATE(Paramètres!$B$3,12,31)-G44+1)/365)),0))</f>
        <v/>
      </c>
      <c r="R44" s="18">
        <f>IF($A44="","",IFERROR(L44/Paramètres!$B$5,0))</f>
        <v/>
      </c>
      <c r="S44" s="18">
        <f>IF($A44="","",IFERROR(M44/Paramètres!$B$6,0))</f>
        <v/>
      </c>
      <c r="T44" s="18">
        <f>IF($A44="","",IFERROR(N44/Paramètres!$B$7,0))</f>
        <v/>
      </c>
      <c r="U44" s="18">
        <f>IF($A44="","",SUM(Q44:T44))</f>
        <v/>
      </c>
      <c r="V44" s="8" t="n"/>
      <c r="W44" s="8" t="n"/>
      <c r="X44" s="8" t="n"/>
      <c r="Y44" s="18">
        <f>IF($A44="","",V44-W44-X44)</f>
        <v/>
      </c>
      <c r="Z44" s="18">
        <f>IF($A44="","",MIN(U44,Y44))</f>
        <v/>
      </c>
      <c r="AA44" s="18">
        <f>IF($A44="","",Y44-Z44)</f>
        <v/>
      </c>
      <c r="AB44" s="18">
        <f>IF($A44="","",MAX(0,U44-Y44))</f>
        <v/>
      </c>
      <c r="AC44" s="19">
        <f>IF($A44="","",IFERROR(V44/H44,0))</f>
        <v/>
      </c>
      <c r="AD44" s="20">
        <f>IF($A44="","",IF(AB44&gt;0,"Amortissement reportable","Résultat positif"))</f>
        <v/>
      </c>
    </row>
    <row r="45">
      <c r="A45" s="21" t="n"/>
      <c r="B45" s="5" t="n"/>
      <c r="C45" s="5" t="n"/>
      <c r="D45" s="5" t="n"/>
      <c r="E45" s="5" t="n"/>
      <c r="F45" s="5" t="n"/>
      <c r="G45" s="33" t="n"/>
      <c r="H45" s="8" t="n"/>
      <c r="I45" s="7" t="n"/>
      <c r="J45" s="22">
        <f>IF($A45="","",H45*I45)</f>
        <v/>
      </c>
      <c r="K45" s="22">
        <f>IF($A45="","",IFERROR(H45-J45,0))</f>
        <v/>
      </c>
      <c r="L45" s="8" t="n"/>
      <c r="M45" s="8" t="n"/>
      <c r="N45" s="8" t="n"/>
      <c r="O45" s="5" t="n"/>
      <c r="P45" s="13">
        <f>IF($A45="","",IFERROR(VLOOKUP(O45,Paramètres!$A$12:$B$15,2,FALSE),Paramètres!$B$8))</f>
        <v/>
      </c>
      <c r="Q45" s="22">
        <f>IF($A45="","",IF(G45&lt;=DATE(Paramètres!$B$3,12,31),K45/P45*MIN(1,MAX(0,(DATE(Paramètres!$B$3,12,31)-G45+1)/365)),0))</f>
        <v/>
      </c>
      <c r="R45" s="22">
        <f>IF($A45="","",IFERROR(L45/Paramètres!$B$5,0))</f>
        <v/>
      </c>
      <c r="S45" s="22">
        <f>IF($A45="","",IFERROR(M45/Paramètres!$B$6,0))</f>
        <v/>
      </c>
      <c r="T45" s="22">
        <f>IF($A45="","",IFERROR(N45/Paramètres!$B$7,0))</f>
        <v/>
      </c>
      <c r="U45" s="22">
        <f>IF($A45="","",SUM(Q45:T45))</f>
        <v/>
      </c>
      <c r="V45" s="8" t="n"/>
      <c r="W45" s="8" t="n"/>
      <c r="X45" s="8" t="n"/>
      <c r="Y45" s="22">
        <f>IF($A45="","",V45-W45-X45)</f>
        <v/>
      </c>
      <c r="Z45" s="22">
        <f>IF($A45="","",MIN(U45,Y45))</f>
        <v/>
      </c>
      <c r="AA45" s="22">
        <f>IF($A45="","",Y45-Z45)</f>
        <v/>
      </c>
      <c r="AB45" s="22">
        <f>IF($A45="","",MAX(0,U45-Y45))</f>
        <v/>
      </c>
      <c r="AC45" s="23">
        <f>IF($A45="","",IFERROR(V45/H45,0))</f>
        <v/>
      </c>
      <c r="AD45" s="24">
        <f>IF($A45="","",IF(AB45&gt;0,"Amortissement reportable","Résultat positif"))</f>
        <v/>
      </c>
    </row>
    <row r="46">
      <c r="A46" s="16" t="n"/>
      <c r="B46" s="5" t="n"/>
      <c r="C46" s="5" t="n"/>
      <c r="D46" s="5" t="n"/>
      <c r="E46" s="5" t="n"/>
      <c r="F46" s="5" t="n"/>
      <c r="G46" s="33" t="n"/>
      <c r="H46" s="8" t="n"/>
      <c r="I46" s="7" t="n"/>
      <c r="J46" s="18">
        <f>IF($A46="","",H46*I46)</f>
        <v/>
      </c>
      <c r="K46" s="18">
        <f>IF($A46="","",IFERROR(H46-J46,0))</f>
        <v/>
      </c>
      <c r="L46" s="8" t="n"/>
      <c r="M46" s="8" t="n"/>
      <c r="N46" s="8" t="n"/>
      <c r="O46" s="5" t="n"/>
      <c r="P46" s="11">
        <f>IF($A46="","",IFERROR(VLOOKUP(O46,Paramètres!$A$12:$B$15,2,FALSE),Paramètres!$B$8))</f>
        <v/>
      </c>
      <c r="Q46" s="18">
        <f>IF($A46="","",IF(G46&lt;=DATE(Paramètres!$B$3,12,31),K46/P46*MIN(1,MAX(0,(DATE(Paramètres!$B$3,12,31)-G46+1)/365)),0))</f>
        <v/>
      </c>
      <c r="R46" s="18">
        <f>IF($A46="","",IFERROR(L46/Paramètres!$B$5,0))</f>
        <v/>
      </c>
      <c r="S46" s="18">
        <f>IF($A46="","",IFERROR(M46/Paramètres!$B$6,0))</f>
        <v/>
      </c>
      <c r="T46" s="18">
        <f>IF($A46="","",IFERROR(N46/Paramètres!$B$7,0))</f>
        <v/>
      </c>
      <c r="U46" s="18">
        <f>IF($A46="","",SUM(Q46:T46))</f>
        <v/>
      </c>
      <c r="V46" s="8" t="n"/>
      <c r="W46" s="8" t="n"/>
      <c r="X46" s="8" t="n"/>
      <c r="Y46" s="18">
        <f>IF($A46="","",V46-W46-X46)</f>
        <v/>
      </c>
      <c r="Z46" s="18">
        <f>IF($A46="","",MIN(U46,Y46))</f>
        <v/>
      </c>
      <c r="AA46" s="18">
        <f>IF($A46="","",Y46-Z46)</f>
        <v/>
      </c>
      <c r="AB46" s="18">
        <f>IF($A46="","",MAX(0,U46-Y46))</f>
        <v/>
      </c>
      <c r="AC46" s="19">
        <f>IF($A46="","",IFERROR(V46/H46,0))</f>
        <v/>
      </c>
      <c r="AD46" s="20">
        <f>IF($A46="","",IF(AB46&gt;0,"Amortissement reportable","Résultat positif"))</f>
        <v/>
      </c>
    </row>
    <row r="47">
      <c r="A47" s="21" t="n"/>
      <c r="B47" s="5" t="n"/>
      <c r="C47" s="5" t="n"/>
      <c r="D47" s="5" t="n"/>
      <c r="E47" s="5" t="n"/>
      <c r="F47" s="5" t="n"/>
      <c r="G47" s="33" t="n"/>
      <c r="H47" s="8" t="n"/>
      <c r="I47" s="7" t="n"/>
      <c r="J47" s="22">
        <f>IF($A47="","",H47*I47)</f>
        <v/>
      </c>
      <c r="K47" s="22">
        <f>IF($A47="","",IFERROR(H47-J47,0))</f>
        <v/>
      </c>
      <c r="L47" s="8" t="n"/>
      <c r="M47" s="8" t="n"/>
      <c r="N47" s="8" t="n"/>
      <c r="O47" s="5" t="n"/>
      <c r="P47" s="13">
        <f>IF($A47="","",IFERROR(VLOOKUP(O47,Paramètres!$A$12:$B$15,2,FALSE),Paramètres!$B$8))</f>
        <v/>
      </c>
      <c r="Q47" s="22">
        <f>IF($A47="","",IF(G47&lt;=DATE(Paramètres!$B$3,12,31),K47/P47*MIN(1,MAX(0,(DATE(Paramètres!$B$3,12,31)-G47+1)/365)),0))</f>
        <v/>
      </c>
      <c r="R47" s="22">
        <f>IF($A47="","",IFERROR(L47/Paramètres!$B$5,0))</f>
        <v/>
      </c>
      <c r="S47" s="22">
        <f>IF($A47="","",IFERROR(M47/Paramètres!$B$6,0))</f>
        <v/>
      </c>
      <c r="T47" s="22">
        <f>IF($A47="","",IFERROR(N47/Paramètres!$B$7,0))</f>
        <v/>
      </c>
      <c r="U47" s="22">
        <f>IF($A47="","",SUM(Q47:T47))</f>
        <v/>
      </c>
      <c r="V47" s="8" t="n"/>
      <c r="W47" s="8" t="n"/>
      <c r="X47" s="8" t="n"/>
      <c r="Y47" s="22">
        <f>IF($A47="","",V47-W47-X47)</f>
        <v/>
      </c>
      <c r="Z47" s="22">
        <f>IF($A47="","",MIN(U47,Y47))</f>
        <v/>
      </c>
      <c r="AA47" s="22">
        <f>IF($A47="","",Y47-Z47)</f>
        <v/>
      </c>
      <c r="AB47" s="22">
        <f>IF($A47="","",MAX(0,U47-Y47))</f>
        <v/>
      </c>
      <c r="AC47" s="23">
        <f>IF($A47="","",IFERROR(V47/H47,0))</f>
        <v/>
      </c>
      <c r="AD47" s="24">
        <f>IF($A47="","",IF(AB47&gt;0,"Amortissement reportable","Résultat positif"))</f>
        <v/>
      </c>
    </row>
    <row r="48">
      <c r="A48" s="16" t="n"/>
      <c r="B48" s="5" t="n"/>
      <c r="C48" s="5" t="n"/>
      <c r="D48" s="5" t="n"/>
      <c r="E48" s="5" t="n"/>
      <c r="F48" s="5" t="n"/>
      <c r="G48" s="33" t="n"/>
      <c r="H48" s="8" t="n"/>
      <c r="I48" s="7" t="n"/>
      <c r="J48" s="18">
        <f>IF($A48="","",H48*I48)</f>
        <v/>
      </c>
      <c r="K48" s="18">
        <f>IF($A48="","",IFERROR(H48-J48,0))</f>
        <v/>
      </c>
      <c r="L48" s="8" t="n"/>
      <c r="M48" s="8" t="n"/>
      <c r="N48" s="8" t="n"/>
      <c r="O48" s="5" t="n"/>
      <c r="P48" s="11">
        <f>IF($A48="","",IFERROR(VLOOKUP(O48,Paramètres!$A$12:$B$15,2,FALSE),Paramètres!$B$8))</f>
        <v/>
      </c>
      <c r="Q48" s="18">
        <f>IF($A48="","",IF(G48&lt;=DATE(Paramètres!$B$3,12,31),K48/P48*MIN(1,MAX(0,(DATE(Paramètres!$B$3,12,31)-G48+1)/365)),0))</f>
        <v/>
      </c>
      <c r="R48" s="18">
        <f>IF($A48="","",IFERROR(L48/Paramètres!$B$5,0))</f>
        <v/>
      </c>
      <c r="S48" s="18">
        <f>IF($A48="","",IFERROR(M48/Paramètres!$B$6,0))</f>
        <v/>
      </c>
      <c r="T48" s="18">
        <f>IF($A48="","",IFERROR(N48/Paramètres!$B$7,0))</f>
        <v/>
      </c>
      <c r="U48" s="18">
        <f>IF($A48="","",SUM(Q48:T48))</f>
        <v/>
      </c>
      <c r="V48" s="8" t="n"/>
      <c r="W48" s="8" t="n"/>
      <c r="X48" s="8" t="n"/>
      <c r="Y48" s="18">
        <f>IF($A48="","",V48-W48-X48)</f>
        <v/>
      </c>
      <c r="Z48" s="18">
        <f>IF($A48="","",MIN(U48,Y48))</f>
        <v/>
      </c>
      <c r="AA48" s="18">
        <f>IF($A48="","",Y48-Z48)</f>
        <v/>
      </c>
      <c r="AB48" s="18">
        <f>IF($A48="","",MAX(0,U48-Y48))</f>
        <v/>
      </c>
      <c r="AC48" s="19">
        <f>IF($A48="","",IFERROR(V48/H48,0))</f>
        <v/>
      </c>
      <c r="AD48" s="20">
        <f>IF($A48="","",IF(AB48&gt;0,"Amortissement reportable","Résultat positif"))</f>
        <v/>
      </c>
    </row>
    <row r="49">
      <c r="A49" s="21" t="n"/>
      <c r="B49" s="5" t="n"/>
      <c r="C49" s="5" t="n"/>
      <c r="D49" s="5" t="n"/>
      <c r="E49" s="5" t="n"/>
      <c r="F49" s="5" t="n"/>
      <c r="G49" s="33" t="n"/>
      <c r="H49" s="8" t="n"/>
      <c r="I49" s="7" t="n"/>
      <c r="J49" s="22">
        <f>IF($A49="","",H49*I49)</f>
        <v/>
      </c>
      <c r="K49" s="22">
        <f>IF($A49="","",IFERROR(H49-J49,0))</f>
        <v/>
      </c>
      <c r="L49" s="8" t="n"/>
      <c r="M49" s="8" t="n"/>
      <c r="N49" s="8" t="n"/>
      <c r="O49" s="5" t="n"/>
      <c r="P49" s="13">
        <f>IF($A49="","",IFERROR(VLOOKUP(O49,Paramètres!$A$12:$B$15,2,FALSE),Paramètres!$B$8))</f>
        <v/>
      </c>
      <c r="Q49" s="22">
        <f>IF($A49="","",IF(G49&lt;=DATE(Paramètres!$B$3,12,31),K49/P49*MIN(1,MAX(0,(DATE(Paramètres!$B$3,12,31)-G49+1)/365)),0))</f>
        <v/>
      </c>
      <c r="R49" s="22">
        <f>IF($A49="","",IFERROR(L49/Paramètres!$B$5,0))</f>
        <v/>
      </c>
      <c r="S49" s="22">
        <f>IF($A49="","",IFERROR(M49/Paramètres!$B$6,0))</f>
        <v/>
      </c>
      <c r="T49" s="22">
        <f>IF($A49="","",IFERROR(N49/Paramètres!$B$7,0))</f>
        <v/>
      </c>
      <c r="U49" s="22">
        <f>IF($A49="","",SUM(Q49:T49))</f>
        <v/>
      </c>
      <c r="V49" s="8" t="n"/>
      <c r="W49" s="8" t="n"/>
      <c r="X49" s="8" t="n"/>
      <c r="Y49" s="22">
        <f>IF($A49="","",V49-W49-X49)</f>
        <v/>
      </c>
      <c r="Z49" s="22">
        <f>IF($A49="","",MIN(U49,Y49))</f>
        <v/>
      </c>
      <c r="AA49" s="22">
        <f>IF($A49="","",Y49-Z49)</f>
        <v/>
      </c>
      <c r="AB49" s="22">
        <f>IF($A49="","",MAX(0,U49-Y49))</f>
        <v/>
      </c>
      <c r="AC49" s="23">
        <f>IF($A49="","",IFERROR(V49/H49,0))</f>
        <v/>
      </c>
      <c r="AD49" s="24">
        <f>IF($A49="","",IF(AB49&gt;0,"Amortissement reportable","Résultat positif"))</f>
        <v/>
      </c>
    </row>
    <row r="50">
      <c r="A50" s="16" t="n"/>
      <c r="B50" s="5" t="n"/>
      <c r="C50" s="5" t="n"/>
      <c r="D50" s="5" t="n"/>
      <c r="E50" s="5" t="n"/>
      <c r="F50" s="5" t="n"/>
      <c r="G50" s="33" t="n"/>
      <c r="H50" s="8" t="n"/>
      <c r="I50" s="7" t="n"/>
      <c r="J50" s="18">
        <f>IF($A50="","",H50*I50)</f>
        <v/>
      </c>
      <c r="K50" s="18">
        <f>IF($A50="","",IFERROR(H50-J50,0))</f>
        <v/>
      </c>
      <c r="L50" s="8" t="n"/>
      <c r="M50" s="8" t="n"/>
      <c r="N50" s="8" t="n"/>
      <c r="O50" s="5" t="n"/>
      <c r="P50" s="11">
        <f>IF($A50="","",IFERROR(VLOOKUP(O50,Paramètres!$A$12:$B$15,2,FALSE),Paramètres!$B$8))</f>
        <v/>
      </c>
      <c r="Q50" s="18">
        <f>IF($A50="","",IF(G50&lt;=DATE(Paramètres!$B$3,12,31),K50/P50*MIN(1,MAX(0,(DATE(Paramètres!$B$3,12,31)-G50+1)/365)),0))</f>
        <v/>
      </c>
      <c r="R50" s="18">
        <f>IF($A50="","",IFERROR(L50/Paramètres!$B$5,0))</f>
        <v/>
      </c>
      <c r="S50" s="18">
        <f>IF($A50="","",IFERROR(M50/Paramètres!$B$6,0))</f>
        <v/>
      </c>
      <c r="T50" s="18">
        <f>IF($A50="","",IFERROR(N50/Paramètres!$B$7,0))</f>
        <v/>
      </c>
      <c r="U50" s="18">
        <f>IF($A50="","",SUM(Q50:T50))</f>
        <v/>
      </c>
      <c r="V50" s="8" t="n"/>
      <c r="W50" s="8" t="n"/>
      <c r="X50" s="8" t="n"/>
      <c r="Y50" s="18">
        <f>IF($A50="","",V50-W50-X50)</f>
        <v/>
      </c>
      <c r="Z50" s="18">
        <f>IF($A50="","",MIN(U50,Y50))</f>
        <v/>
      </c>
      <c r="AA50" s="18">
        <f>IF($A50="","",Y50-Z50)</f>
        <v/>
      </c>
      <c r="AB50" s="18">
        <f>IF($A50="","",MAX(0,U50-Y50))</f>
        <v/>
      </c>
      <c r="AC50" s="19">
        <f>IF($A50="","",IFERROR(V50/H50,0))</f>
        <v/>
      </c>
      <c r="AD50" s="20">
        <f>IF($A50="","",IF(AB50&gt;0,"Amortissement reportable","Résultat positif"))</f>
        <v/>
      </c>
    </row>
    <row r="51">
      <c r="A51" s="21" t="n"/>
      <c r="B51" s="5" t="n"/>
      <c r="C51" s="5" t="n"/>
      <c r="D51" s="5" t="n"/>
      <c r="E51" s="5" t="n"/>
      <c r="F51" s="5" t="n"/>
      <c r="G51" s="33" t="n"/>
      <c r="H51" s="8" t="n"/>
      <c r="I51" s="7" t="n"/>
      <c r="J51" s="22">
        <f>IF($A51="","",H51*I51)</f>
        <v/>
      </c>
      <c r="K51" s="22">
        <f>IF($A51="","",IFERROR(H51-J51,0))</f>
        <v/>
      </c>
      <c r="L51" s="8" t="n"/>
      <c r="M51" s="8" t="n"/>
      <c r="N51" s="8" t="n"/>
      <c r="O51" s="5" t="n"/>
      <c r="P51" s="13">
        <f>IF($A51="","",IFERROR(VLOOKUP(O51,Paramètres!$A$12:$B$15,2,FALSE),Paramètres!$B$8))</f>
        <v/>
      </c>
      <c r="Q51" s="22">
        <f>IF($A51="","",IF(G51&lt;=DATE(Paramètres!$B$3,12,31),K51/P51*MIN(1,MAX(0,(DATE(Paramètres!$B$3,12,31)-G51+1)/365)),0))</f>
        <v/>
      </c>
      <c r="R51" s="22">
        <f>IF($A51="","",IFERROR(L51/Paramètres!$B$5,0))</f>
        <v/>
      </c>
      <c r="S51" s="22">
        <f>IF($A51="","",IFERROR(M51/Paramètres!$B$6,0))</f>
        <v/>
      </c>
      <c r="T51" s="22">
        <f>IF($A51="","",IFERROR(N51/Paramètres!$B$7,0))</f>
        <v/>
      </c>
      <c r="U51" s="22">
        <f>IF($A51="","",SUM(Q51:T51))</f>
        <v/>
      </c>
      <c r="V51" s="8" t="n"/>
      <c r="W51" s="8" t="n"/>
      <c r="X51" s="8" t="n"/>
      <c r="Y51" s="22">
        <f>IF($A51="","",V51-W51-X51)</f>
        <v/>
      </c>
      <c r="Z51" s="22">
        <f>IF($A51="","",MIN(U51,Y51))</f>
        <v/>
      </c>
      <c r="AA51" s="22">
        <f>IF($A51="","",Y51-Z51)</f>
        <v/>
      </c>
      <c r="AB51" s="22">
        <f>IF($A51="","",MAX(0,U51-Y51))</f>
        <v/>
      </c>
      <c r="AC51" s="23">
        <f>IF($A51="","",IFERROR(V51/H51,0))</f>
        <v/>
      </c>
      <c r="AD51" s="24">
        <f>IF($A51="","",IF(AB51&gt;0,"Amortissement reportable","Résultat positif"))</f>
        <v/>
      </c>
    </row>
    <row r="52">
      <c r="A52" s="16" t="n"/>
      <c r="B52" s="5" t="n"/>
      <c r="C52" s="5" t="n"/>
      <c r="D52" s="5" t="n"/>
      <c r="E52" s="5" t="n"/>
      <c r="F52" s="5" t="n"/>
      <c r="G52" s="33" t="n"/>
      <c r="H52" s="8" t="n"/>
      <c r="I52" s="7" t="n"/>
      <c r="J52" s="18">
        <f>IF($A52="","",H52*I52)</f>
        <v/>
      </c>
      <c r="K52" s="18">
        <f>IF($A52="","",IFERROR(H52-J52,0))</f>
        <v/>
      </c>
      <c r="L52" s="8" t="n"/>
      <c r="M52" s="8" t="n"/>
      <c r="N52" s="8" t="n"/>
      <c r="O52" s="5" t="n"/>
      <c r="P52" s="11">
        <f>IF($A52="","",IFERROR(VLOOKUP(O52,Paramètres!$A$12:$B$15,2,FALSE),Paramètres!$B$8))</f>
        <v/>
      </c>
      <c r="Q52" s="18">
        <f>IF($A52="","",IF(G52&lt;=DATE(Paramètres!$B$3,12,31),K52/P52*MIN(1,MAX(0,(DATE(Paramètres!$B$3,12,31)-G52+1)/365)),0))</f>
        <v/>
      </c>
      <c r="R52" s="18">
        <f>IF($A52="","",IFERROR(L52/Paramètres!$B$5,0))</f>
        <v/>
      </c>
      <c r="S52" s="18">
        <f>IF($A52="","",IFERROR(M52/Paramètres!$B$6,0))</f>
        <v/>
      </c>
      <c r="T52" s="18">
        <f>IF($A52="","",IFERROR(N52/Paramètres!$B$7,0))</f>
        <v/>
      </c>
      <c r="U52" s="18">
        <f>IF($A52="","",SUM(Q52:T52))</f>
        <v/>
      </c>
      <c r="V52" s="8" t="n"/>
      <c r="W52" s="8" t="n"/>
      <c r="X52" s="8" t="n"/>
      <c r="Y52" s="18">
        <f>IF($A52="","",V52-W52-X52)</f>
        <v/>
      </c>
      <c r="Z52" s="18">
        <f>IF($A52="","",MIN(U52,Y52))</f>
        <v/>
      </c>
      <c r="AA52" s="18">
        <f>IF($A52="","",Y52-Z52)</f>
        <v/>
      </c>
      <c r="AB52" s="18">
        <f>IF($A52="","",MAX(0,U52-Y52))</f>
        <v/>
      </c>
      <c r="AC52" s="19">
        <f>IF($A52="","",IFERROR(V52/H52,0))</f>
        <v/>
      </c>
      <c r="AD52" s="20">
        <f>IF($A52="","",IF(AB52&gt;0,"Amortissement reportable","Résultat positif"))</f>
        <v/>
      </c>
    </row>
    <row r="53">
      <c r="A53" s="21" t="n"/>
      <c r="B53" s="5" t="n"/>
      <c r="C53" s="5" t="n"/>
      <c r="D53" s="5" t="n"/>
      <c r="E53" s="5" t="n"/>
      <c r="F53" s="5" t="n"/>
      <c r="G53" s="33" t="n"/>
      <c r="H53" s="8" t="n"/>
      <c r="I53" s="7" t="n"/>
      <c r="J53" s="22">
        <f>IF($A53="","",H53*I53)</f>
        <v/>
      </c>
      <c r="K53" s="22">
        <f>IF($A53="","",IFERROR(H53-J53,0))</f>
        <v/>
      </c>
      <c r="L53" s="8" t="n"/>
      <c r="M53" s="8" t="n"/>
      <c r="N53" s="8" t="n"/>
      <c r="O53" s="5" t="n"/>
      <c r="P53" s="13">
        <f>IF($A53="","",IFERROR(VLOOKUP(O53,Paramètres!$A$12:$B$15,2,FALSE),Paramètres!$B$8))</f>
        <v/>
      </c>
      <c r="Q53" s="22">
        <f>IF($A53="","",IF(G53&lt;=DATE(Paramètres!$B$3,12,31),K53/P53*MIN(1,MAX(0,(DATE(Paramètres!$B$3,12,31)-G53+1)/365)),0))</f>
        <v/>
      </c>
      <c r="R53" s="22">
        <f>IF($A53="","",IFERROR(L53/Paramètres!$B$5,0))</f>
        <v/>
      </c>
      <c r="S53" s="22">
        <f>IF($A53="","",IFERROR(M53/Paramètres!$B$6,0))</f>
        <v/>
      </c>
      <c r="T53" s="22">
        <f>IF($A53="","",IFERROR(N53/Paramètres!$B$7,0))</f>
        <v/>
      </c>
      <c r="U53" s="22">
        <f>IF($A53="","",SUM(Q53:T53))</f>
        <v/>
      </c>
      <c r="V53" s="8" t="n"/>
      <c r="W53" s="8" t="n"/>
      <c r="X53" s="8" t="n"/>
      <c r="Y53" s="22">
        <f>IF($A53="","",V53-W53-X53)</f>
        <v/>
      </c>
      <c r="Z53" s="22">
        <f>IF($A53="","",MIN(U53,Y53))</f>
        <v/>
      </c>
      <c r="AA53" s="22">
        <f>IF($A53="","",Y53-Z53)</f>
        <v/>
      </c>
      <c r="AB53" s="22">
        <f>IF($A53="","",MAX(0,U53-Y53))</f>
        <v/>
      </c>
      <c r="AC53" s="23">
        <f>IF($A53="","",IFERROR(V53/H53,0))</f>
        <v/>
      </c>
      <c r="AD53" s="24">
        <f>IF($A53="","",IF(AB53&gt;0,"Amortissement reportable","Résultat positif"))</f>
        <v/>
      </c>
    </row>
    <row r="54">
      <c r="A54" s="16" t="n"/>
      <c r="B54" s="5" t="n"/>
      <c r="C54" s="5" t="n"/>
      <c r="D54" s="5" t="n"/>
      <c r="E54" s="5" t="n"/>
      <c r="F54" s="5" t="n"/>
      <c r="G54" s="33" t="n"/>
      <c r="H54" s="8" t="n"/>
      <c r="I54" s="7" t="n"/>
      <c r="J54" s="18">
        <f>IF($A54="","",H54*I54)</f>
        <v/>
      </c>
      <c r="K54" s="18">
        <f>IF($A54="","",IFERROR(H54-J54,0))</f>
        <v/>
      </c>
      <c r="L54" s="8" t="n"/>
      <c r="M54" s="8" t="n"/>
      <c r="N54" s="8" t="n"/>
      <c r="O54" s="5" t="n"/>
      <c r="P54" s="11">
        <f>IF($A54="","",IFERROR(VLOOKUP(O54,Paramètres!$A$12:$B$15,2,FALSE),Paramètres!$B$8))</f>
        <v/>
      </c>
      <c r="Q54" s="18">
        <f>IF($A54="","",IF(G54&lt;=DATE(Paramètres!$B$3,12,31),K54/P54*MIN(1,MAX(0,(DATE(Paramètres!$B$3,12,31)-G54+1)/365)),0))</f>
        <v/>
      </c>
      <c r="R54" s="18">
        <f>IF($A54="","",IFERROR(L54/Paramètres!$B$5,0))</f>
        <v/>
      </c>
      <c r="S54" s="18">
        <f>IF($A54="","",IFERROR(M54/Paramètres!$B$6,0))</f>
        <v/>
      </c>
      <c r="T54" s="18">
        <f>IF($A54="","",IFERROR(N54/Paramètres!$B$7,0))</f>
        <v/>
      </c>
      <c r="U54" s="18">
        <f>IF($A54="","",SUM(Q54:T54))</f>
        <v/>
      </c>
      <c r="V54" s="8" t="n"/>
      <c r="W54" s="8" t="n"/>
      <c r="X54" s="8" t="n"/>
      <c r="Y54" s="18">
        <f>IF($A54="","",V54-W54-X54)</f>
        <v/>
      </c>
      <c r="Z54" s="18">
        <f>IF($A54="","",MIN(U54,Y54))</f>
        <v/>
      </c>
      <c r="AA54" s="18">
        <f>IF($A54="","",Y54-Z54)</f>
        <v/>
      </c>
      <c r="AB54" s="18">
        <f>IF($A54="","",MAX(0,U54-Y54))</f>
        <v/>
      </c>
      <c r="AC54" s="19">
        <f>IF($A54="","",IFERROR(V54/H54,0))</f>
        <v/>
      </c>
      <c r="AD54" s="20">
        <f>IF($A54="","",IF(AB54&gt;0,"Amortissement reportable","Résultat positif"))</f>
        <v/>
      </c>
    </row>
    <row r="55">
      <c r="A55" s="21" t="n"/>
      <c r="B55" s="5" t="n"/>
      <c r="C55" s="5" t="n"/>
      <c r="D55" s="5" t="n"/>
      <c r="E55" s="5" t="n"/>
      <c r="F55" s="5" t="n"/>
      <c r="G55" s="33" t="n"/>
      <c r="H55" s="8" t="n"/>
      <c r="I55" s="7" t="n"/>
      <c r="J55" s="22">
        <f>IF($A55="","",H55*I55)</f>
        <v/>
      </c>
      <c r="K55" s="22">
        <f>IF($A55="","",IFERROR(H55-J55,0))</f>
        <v/>
      </c>
      <c r="L55" s="8" t="n"/>
      <c r="M55" s="8" t="n"/>
      <c r="N55" s="8" t="n"/>
      <c r="O55" s="5" t="n"/>
      <c r="P55" s="13">
        <f>IF($A55="","",IFERROR(VLOOKUP(O55,Paramètres!$A$12:$B$15,2,FALSE),Paramètres!$B$8))</f>
        <v/>
      </c>
      <c r="Q55" s="22">
        <f>IF($A55="","",IF(G55&lt;=DATE(Paramètres!$B$3,12,31),K55/P55*MIN(1,MAX(0,(DATE(Paramètres!$B$3,12,31)-G55+1)/365)),0))</f>
        <v/>
      </c>
      <c r="R55" s="22">
        <f>IF($A55="","",IFERROR(L55/Paramètres!$B$5,0))</f>
        <v/>
      </c>
      <c r="S55" s="22">
        <f>IF($A55="","",IFERROR(M55/Paramètres!$B$6,0))</f>
        <v/>
      </c>
      <c r="T55" s="22">
        <f>IF($A55="","",IFERROR(N55/Paramètres!$B$7,0))</f>
        <v/>
      </c>
      <c r="U55" s="22">
        <f>IF($A55="","",SUM(Q55:T55))</f>
        <v/>
      </c>
      <c r="V55" s="8" t="n"/>
      <c r="W55" s="8" t="n"/>
      <c r="X55" s="8" t="n"/>
      <c r="Y55" s="22">
        <f>IF($A55="","",V55-W55-X55)</f>
        <v/>
      </c>
      <c r="Z55" s="22">
        <f>IF($A55="","",MIN(U55,Y55))</f>
        <v/>
      </c>
      <c r="AA55" s="22">
        <f>IF($A55="","",Y55-Z55)</f>
        <v/>
      </c>
      <c r="AB55" s="22">
        <f>IF($A55="","",MAX(0,U55-Y55))</f>
        <v/>
      </c>
      <c r="AC55" s="23">
        <f>IF($A55="","",IFERROR(V55/H55,0))</f>
        <v/>
      </c>
      <c r="AD55" s="24">
        <f>IF($A55="","",IF(AB55&gt;0,"Amortissement reportable","Résultat positif"))</f>
        <v/>
      </c>
    </row>
    <row r="56">
      <c r="A56" s="16" t="n"/>
      <c r="B56" s="5" t="n"/>
      <c r="C56" s="5" t="n"/>
      <c r="D56" s="5" t="n"/>
      <c r="E56" s="5" t="n"/>
      <c r="F56" s="5" t="n"/>
      <c r="G56" s="33" t="n"/>
      <c r="H56" s="8" t="n"/>
      <c r="I56" s="7" t="n"/>
      <c r="J56" s="18">
        <f>IF($A56="","",H56*I56)</f>
        <v/>
      </c>
      <c r="K56" s="18">
        <f>IF($A56="","",IFERROR(H56-J56,0))</f>
        <v/>
      </c>
      <c r="L56" s="8" t="n"/>
      <c r="M56" s="8" t="n"/>
      <c r="N56" s="8" t="n"/>
      <c r="O56" s="5" t="n"/>
      <c r="P56" s="11">
        <f>IF($A56="","",IFERROR(VLOOKUP(O56,Paramètres!$A$12:$B$15,2,FALSE),Paramètres!$B$8))</f>
        <v/>
      </c>
      <c r="Q56" s="18">
        <f>IF($A56="","",IF(G56&lt;=DATE(Paramètres!$B$3,12,31),K56/P56*MIN(1,MAX(0,(DATE(Paramètres!$B$3,12,31)-G56+1)/365)),0))</f>
        <v/>
      </c>
      <c r="R56" s="18">
        <f>IF($A56="","",IFERROR(L56/Paramètres!$B$5,0))</f>
        <v/>
      </c>
      <c r="S56" s="18">
        <f>IF($A56="","",IFERROR(M56/Paramètres!$B$6,0))</f>
        <v/>
      </c>
      <c r="T56" s="18">
        <f>IF($A56="","",IFERROR(N56/Paramètres!$B$7,0))</f>
        <v/>
      </c>
      <c r="U56" s="18">
        <f>IF($A56="","",SUM(Q56:T56))</f>
        <v/>
      </c>
      <c r="V56" s="8" t="n"/>
      <c r="W56" s="8" t="n"/>
      <c r="X56" s="8" t="n"/>
      <c r="Y56" s="18">
        <f>IF($A56="","",V56-W56-X56)</f>
        <v/>
      </c>
      <c r="Z56" s="18">
        <f>IF($A56="","",MIN(U56,Y56))</f>
        <v/>
      </c>
      <c r="AA56" s="18">
        <f>IF($A56="","",Y56-Z56)</f>
        <v/>
      </c>
      <c r="AB56" s="18">
        <f>IF($A56="","",MAX(0,U56-Y56))</f>
        <v/>
      </c>
      <c r="AC56" s="19">
        <f>IF($A56="","",IFERROR(V56/H56,0))</f>
        <v/>
      </c>
      <c r="AD56" s="20">
        <f>IF($A56="","",IF(AB56&gt;0,"Amortissement reportable","Résultat positif"))</f>
        <v/>
      </c>
    </row>
    <row r="57">
      <c r="A57" s="21" t="n"/>
      <c r="B57" s="5" t="n"/>
      <c r="C57" s="5" t="n"/>
      <c r="D57" s="5" t="n"/>
      <c r="E57" s="5" t="n"/>
      <c r="F57" s="5" t="n"/>
      <c r="G57" s="33" t="n"/>
      <c r="H57" s="8" t="n"/>
      <c r="I57" s="7" t="n"/>
      <c r="J57" s="22">
        <f>IF($A57="","",H57*I57)</f>
        <v/>
      </c>
      <c r="K57" s="22">
        <f>IF($A57="","",IFERROR(H57-J57,0))</f>
        <v/>
      </c>
      <c r="L57" s="8" t="n"/>
      <c r="M57" s="8" t="n"/>
      <c r="N57" s="8" t="n"/>
      <c r="O57" s="5" t="n"/>
      <c r="P57" s="13">
        <f>IF($A57="","",IFERROR(VLOOKUP(O57,Paramètres!$A$12:$B$15,2,FALSE),Paramètres!$B$8))</f>
        <v/>
      </c>
      <c r="Q57" s="22">
        <f>IF($A57="","",IF(G57&lt;=DATE(Paramètres!$B$3,12,31),K57/P57*MIN(1,MAX(0,(DATE(Paramètres!$B$3,12,31)-G57+1)/365)),0))</f>
        <v/>
      </c>
      <c r="R57" s="22">
        <f>IF($A57="","",IFERROR(L57/Paramètres!$B$5,0))</f>
        <v/>
      </c>
      <c r="S57" s="22">
        <f>IF($A57="","",IFERROR(M57/Paramètres!$B$6,0))</f>
        <v/>
      </c>
      <c r="T57" s="22">
        <f>IF($A57="","",IFERROR(N57/Paramètres!$B$7,0))</f>
        <v/>
      </c>
      <c r="U57" s="22">
        <f>IF($A57="","",SUM(Q57:T57))</f>
        <v/>
      </c>
      <c r="V57" s="8" t="n"/>
      <c r="W57" s="8" t="n"/>
      <c r="X57" s="8" t="n"/>
      <c r="Y57" s="22">
        <f>IF($A57="","",V57-W57-X57)</f>
        <v/>
      </c>
      <c r="Z57" s="22">
        <f>IF($A57="","",MIN(U57,Y57))</f>
        <v/>
      </c>
      <c r="AA57" s="22">
        <f>IF($A57="","",Y57-Z57)</f>
        <v/>
      </c>
      <c r="AB57" s="22">
        <f>IF($A57="","",MAX(0,U57-Y57))</f>
        <v/>
      </c>
      <c r="AC57" s="23">
        <f>IF($A57="","",IFERROR(V57/H57,0))</f>
        <v/>
      </c>
      <c r="AD57" s="24">
        <f>IF($A57="","",IF(AB57&gt;0,"Amortissement reportable","Résultat positif"))</f>
        <v/>
      </c>
    </row>
    <row r="58">
      <c r="A58" s="16" t="n"/>
      <c r="B58" s="5" t="n"/>
      <c r="C58" s="5" t="n"/>
      <c r="D58" s="5" t="n"/>
      <c r="E58" s="5" t="n"/>
      <c r="F58" s="5" t="n"/>
      <c r="G58" s="33" t="n"/>
      <c r="H58" s="8" t="n"/>
      <c r="I58" s="7" t="n"/>
      <c r="J58" s="18">
        <f>IF($A58="","",H58*I58)</f>
        <v/>
      </c>
      <c r="K58" s="18">
        <f>IF($A58="","",IFERROR(H58-J58,0))</f>
        <v/>
      </c>
      <c r="L58" s="8" t="n"/>
      <c r="M58" s="8" t="n"/>
      <c r="N58" s="8" t="n"/>
      <c r="O58" s="5" t="n"/>
      <c r="P58" s="11">
        <f>IF($A58="","",IFERROR(VLOOKUP(O58,Paramètres!$A$12:$B$15,2,FALSE),Paramètres!$B$8))</f>
        <v/>
      </c>
      <c r="Q58" s="18">
        <f>IF($A58="","",IF(G58&lt;=DATE(Paramètres!$B$3,12,31),K58/P58*MIN(1,MAX(0,(DATE(Paramètres!$B$3,12,31)-G58+1)/365)),0))</f>
        <v/>
      </c>
      <c r="R58" s="18">
        <f>IF($A58="","",IFERROR(L58/Paramètres!$B$5,0))</f>
        <v/>
      </c>
      <c r="S58" s="18">
        <f>IF($A58="","",IFERROR(M58/Paramètres!$B$6,0))</f>
        <v/>
      </c>
      <c r="T58" s="18">
        <f>IF($A58="","",IFERROR(N58/Paramètres!$B$7,0))</f>
        <v/>
      </c>
      <c r="U58" s="18">
        <f>IF($A58="","",SUM(Q58:T58))</f>
        <v/>
      </c>
      <c r="V58" s="8" t="n"/>
      <c r="W58" s="8" t="n"/>
      <c r="X58" s="8" t="n"/>
      <c r="Y58" s="18">
        <f>IF($A58="","",V58-W58-X58)</f>
        <v/>
      </c>
      <c r="Z58" s="18">
        <f>IF($A58="","",MIN(U58,Y58))</f>
        <v/>
      </c>
      <c r="AA58" s="18">
        <f>IF($A58="","",Y58-Z58)</f>
        <v/>
      </c>
      <c r="AB58" s="18">
        <f>IF($A58="","",MAX(0,U58-Y58))</f>
        <v/>
      </c>
      <c r="AC58" s="19">
        <f>IF($A58="","",IFERROR(V58/H58,0))</f>
        <v/>
      </c>
      <c r="AD58" s="20">
        <f>IF($A58="","",IF(AB58&gt;0,"Amortissement reportable","Résultat positif"))</f>
        <v/>
      </c>
    </row>
    <row r="59">
      <c r="A59" s="21" t="n"/>
      <c r="B59" s="5" t="n"/>
      <c r="C59" s="5" t="n"/>
      <c r="D59" s="5" t="n"/>
      <c r="E59" s="5" t="n"/>
      <c r="F59" s="5" t="n"/>
      <c r="G59" s="33" t="n"/>
      <c r="H59" s="8" t="n"/>
      <c r="I59" s="7" t="n"/>
      <c r="J59" s="22">
        <f>IF($A59="","",H59*I59)</f>
        <v/>
      </c>
      <c r="K59" s="22">
        <f>IF($A59="","",IFERROR(H59-J59,0))</f>
        <v/>
      </c>
      <c r="L59" s="8" t="n"/>
      <c r="M59" s="8" t="n"/>
      <c r="N59" s="8" t="n"/>
      <c r="O59" s="5" t="n"/>
      <c r="P59" s="13">
        <f>IF($A59="","",IFERROR(VLOOKUP(O59,Paramètres!$A$12:$B$15,2,FALSE),Paramètres!$B$8))</f>
        <v/>
      </c>
      <c r="Q59" s="22">
        <f>IF($A59="","",IF(G59&lt;=DATE(Paramètres!$B$3,12,31),K59/P59*MIN(1,MAX(0,(DATE(Paramètres!$B$3,12,31)-G59+1)/365)),0))</f>
        <v/>
      </c>
      <c r="R59" s="22">
        <f>IF($A59="","",IFERROR(L59/Paramètres!$B$5,0))</f>
        <v/>
      </c>
      <c r="S59" s="22">
        <f>IF($A59="","",IFERROR(M59/Paramètres!$B$6,0))</f>
        <v/>
      </c>
      <c r="T59" s="22">
        <f>IF($A59="","",IFERROR(N59/Paramètres!$B$7,0))</f>
        <v/>
      </c>
      <c r="U59" s="22">
        <f>IF($A59="","",SUM(Q59:T59))</f>
        <v/>
      </c>
      <c r="V59" s="8" t="n"/>
      <c r="W59" s="8" t="n"/>
      <c r="X59" s="8" t="n"/>
      <c r="Y59" s="22">
        <f>IF($A59="","",V59-W59-X59)</f>
        <v/>
      </c>
      <c r="Z59" s="22">
        <f>IF($A59="","",MIN(U59,Y59))</f>
        <v/>
      </c>
      <c r="AA59" s="22">
        <f>IF($A59="","",Y59-Z59)</f>
        <v/>
      </c>
      <c r="AB59" s="22">
        <f>IF($A59="","",MAX(0,U59-Y59))</f>
        <v/>
      </c>
      <c r="AC59" s="23">
        <f>IF($A59="","",IFERROR(V59/H59,0))</f>
        <v/>
      </c>
      <c r="AD59" s="24">
        <f>IF($A59="","",IF(AB59&gt;0,"Amortissement reportable","Résultat positif"))</f>
        <v/>
      </c>
    </row>
    <row r="60">
      <c r="A60" s="16" t="n"/>
      <c r="B60" s="5" t="n"/>
      <c r="C60" s="5" t="n"/>
      <c r="D60" s="5" t="n"/>
      <c r="E60" s="5" t="n"/>
      <c r="F60" s="5" t="n"/>
      <c r="G60" s="33" t="n"/>
      <c r="H60" s="8" t="n"/>
      <c r="I60" s="7" t="n"/>
      <c r="J60" s="18">
        <f>IF($A60="","",H60*I60)</f>
        <v/>
      </c>
      <c r="K60" s="18">
        <f>IF($A60="","",IFERROR(H60-J60,0))</f>
        <v/>
      </c>
      <c r="L60" s="8" t="n"/>
      <c r="M60" s="8" t="n"/>
      <c r="N60" s="8" t="n"/>
      <c r="O60" s="5" t="n"/>
      <c r="P60" s="11">
        <f>IF($A60="","",IFERROR(VLOOKUP(O60,Paramètres!$A$12:$B$15,2,FALSE),Paramètres!$B$8))</f>
        <v/>
      </c>
      <c r="Q60" s="18">
        <f>IF($A60="","",IF(G60&lt;=DATE(Paramètres!$B$3,12,31),K60/P60*MIN(1,MAX(0,(DATE(Paramètres!$B$3,12,31)-G60+1)/365)),0))</f>
        <v/>
      </c>
      <c r="R60" s="18">
        <f>IF($A60="","",IFERROR(L60/Paramètres!$B$5,0))</f>
        <v/>
      </c>
      <c r="S60" s="18">
        <f>IF($A60="","",IFERROR(M60/Paramètres!$B$6,0))</f>
        <v/>
      </c>
      <c r="T60" s="18">
        <f>IF($A60="","",IFERROR(N60/Paramètres!$B$7,0))</f>
        <v/>
      </c>
      <c r="U60" s="18">
        <f>IF($A60="","",SUM(Q60:T60))</f>
        <v/>
      </c>
      <c r="V60" s="8" t="n"/>
      <c r="W60" s="8" t="n"/>
      <c r="X60" s="8" t="n"/>
      <c r="Y60" s="18">
        <f>IF($A60="","",V60-W60-X60)</f>
        <v/>
      </c>
      <c r="Z60" s="18">
        <f>IF($A60="","",MIN(U60,Y60))</f>
        <v/>
      </c>
      <c r="AA60" s="18">
        <f>IF($A60="","",Y60-Z60)</f>
        <v/>
      </c>
      <c r="AB60" s="18">
        <f>IF($A60="","",MAX(0,U60-Y60))</f>
        <v/>
      </c>
      <c r="AC60" s="19">
        <f>IF($A60="","",IFERROR(V60/H60,0))</f>
        <v/>
      </c>
      <c r="AD60" s="20">
        <f>IF($A60="","",IF(AB60&gt;0,"Amortissement reportable","Résultat positif"))</f>
        <v/>
      </c>
    </row>
    <row r="61">
      <c r="A61" s="21" t="n"/>
      <c r="B61" s="5" t="n"/>
      <c r="C61" s="5" t="n"/>
      <c r="D61" s="5" t="n"/>
      <c r="E61" s="5" t="n"/>
      <c r="F61" s="5" t="n"/>
      <c r="G61" s="33" t="n"/>
      <c r="H61" s="8" t="n"/>
      <c r="I61" s="7" t="n"/>
      <c r="J61" s="22">
        <f>IF($A61="","",H61*I61)</f>
        <v/>
      </c>
      <c r="K61" s="22">
        <f>IF($A61="","",IFERROR(H61-J61,0))</f>
        <v/>
      </c>
      <c r="L61" s="8" t="n"/>
      <c r="M61" s="8" t="n"/>
      <c r="N61" s="8" t="n"/>
      <c r="O61" s="5" t="n"/>
      <c r="P61" s="13">
        <f>IF($A61="","",IFERROR(VLOOKUP(O61,Paramètres!$A$12:$B$15,2,FALSE),Paramètres!$B$8))</f>
        <v/>
      </c>
      <c r="Q61" s="22">
        <f>IF($A61="","",IF(G61&lt;=DATE(Paramètres!$B$3,12,31),K61/P61*MIN(1,MAX(0,(DATE(Paramètres!$B$3,12,31)-G61+1)/365)),0))</f>
        <v/>
      </c>
      <c r="R61" s="22">
        <f>IF($A61="","",IFERROR(L61/Paramètres!$B$5,0))</f>
        <v/>
      </c>
      <c r="S61" s="22">
        <f>IF($A61="","",IFERROR(M61/Paramètres!$B$6,0))</f>
        <v/>
      </c>
      <c r="T61" s="22">
        <f>IF($A61="","",IFERROR(N61/Paramètres!$B$7,0))</f>
        <v/>
      </c>
      <c r="U61" s="22">
        <f>IF($A61="","",SUM(Q61:T61))</f>
        <v/>
      </c>
      <c r="V61" s="8" t="n"/>
      <c r="W61" s="8" t="n"/>
      <c r="X61" s="8" t="n"/>
      <c r="Y61" s="22">
        <f>IF($A61="","",V61-W61-X61)</f>
        <v/>
      </c>
      <c r="Z61" s="22">
        <f>IF($A61="","",MIN(U61,Y61))</f>
        <v/>
      </c>
      <c r="AA61" s="22">
        <f>IF($A61="","",Y61-Z61)</f>
        <v/>
      </c>
      <c r="AB61" s="22">
        <f>IF($A61="","",MAX(0,U61-Y61))</f>
        <v/>
      </c>
      <c r="AC61" s="23">
        <f>IF($A61="","",IFERROR(V61/H61,0))</f>
        <v/>
      </c>
      <c r="AD61" s="24">
        <f>IF($A61="","",IF(AB61&gt;0,"Amortissement reportable","Résultat positif"))</f>
        <v/>
      </c>
    </row>
    <row r="62">
      <c r="A62" s="16" t="n"/>
      <c r="B62" s="5" t="n"/>
      <c r="C62" s="5" t="n"/>
      <c r="D62" s="5" t="n"/>
      <c r="E62" s="5" t="n"/>
      <c r="F62" s="5" t="n"/>
      <c r="G62" s="33" t="n"/>
      <c r="H62" s="8" t="n"/>
      <c r="I62" s="7" t="n"/>
      <c r="J62" s="18">
        <f>IF($A62="","",H62*I62)</f>
        <v/>
      </c>
      <c r="K62" s="18">
        <f>IF($A62="","",IFERROR(H62-J62,0))</f>
        <v/>
      </c>
      <c r="L62" s="8" t="n"/>
      <c r="M62" s="8" t="n"/>
      <c r="N62" s="8" t="n"/>
      <c r="O62" s="5" t="n"/>
      <c r="P62" s="11">
        <f>IF($A62="","",IFERROR(VLOOKUP(O62,Paramètres!$A$12:$B$15,2,FALSE),Paramètres!$B$8))</f>
        <v/>
      </c>
      <c r="Q62" s="18">
        <f>IF($A62="","",IF(G62&lt;=DATE(Paramètres!$B$3,12,31),K62/P62*MIN(1,MAX(0,(DATE(Paramètres!$B$3,12,31)-G62+1)/365)),0))</f>
        <v/>
      </c>
      <c r="R62" s="18">
        <f>IF($A62="","",IFERROR(L62/Paramètres!$B$5,0))</f>
        <v/>
      </c>
      <c r="S62" s="18">
        <f>IF($A62="","",IFERROR(M62/Paramètres!$B$6,0))</f>
        <v/>
      </c>
      <c r="T62" s="18">
        <f>IF($A62="","",IFERROR(N62/Paramètres!$B$7,0))</f>
        <v/>
      </c>
      <c r="U62" s="18">
        <f>IF($A62="","",SUM(Q62:T62))</f>
        <v/>
      </c>
      <c r="V62" s="8" t="n"/>
      <c r="W62" s="8" t="n"/>
      <c r="X62" s="8" t="n"/>
      <c r="Y62" s="18">
        <f>IF($A62="","",V62-W62-X62)</f>
        <v/>
      </c>
      <c r="Z62" s="18">
        <f>IF($A62="","",MIN(U62,Y62))</f>
        <v/>
      </c>
      <c r="AA62" s="18">
        <f>IF($A62="","",Y62-Z62)</f>
        <v/>
      </c>
      <c r="AB62" s="18">
        <f>IF($A62="","",MAX(0,U62-Y62))</f>
        <v/>
      </c>
      <c r="AC62" s="19">
        <f>IF($A62="","",IFERROR(V62/H62,0))</f>
        <v/>
      </c>
      <c r="AD62" s="20">
        <f>IF($A62="","",IF(AB62&gt;0,"Amortissement reportable","Résultat positif"))</f>
        <v/>
      </c>
    </row>
    <row r="63">
      <c r="A63" s="21" t="n"/>
      <c r="B63" s="5" t="n"/>
      <c r="C63" s="5" t="n"/>
      <c r="D63" s="5" t="n"/>
      <c r="E63" s="5" t="n"/>
      <c r="F63" s="5" t="n"/>
      <c r="G63" s="33" t="n"/>
      <c r="H63" s="8" t="n"/>
      <c r="I63" s="7" t="n"/>
      <c r="J63" s="22">
        <f>IF($A63="","",H63*I63)</f>
        <v/>
      </c>
      <c r="K63" s="22">
        <f>IF($A63="","",IFERROR(H63-J63,0))</f>
        <v/>
      </c>
      <c r="L63" s="8" t="n"/>
      <c r="M63" s="8" t="n"/>
      <c r="N63" s="8" t="n"/>
      <c r="O63" s="5" t="n"/>
      <c r="P63" s="13">
        <f>IF($A63="","",IFERROR(VLOOKUP(O63,Paramètres!$A$12:$B$15,2,FALSE),Paramètres!$B$8))</f>
        <v/>
      </c>
      <c r="Q63" s="22">
        <f>IF($A63="","",IF(G63&lt;=DATE(Paramètres!$B$3,12,31),K63/P63*MIN(1,MAX(0,(DATE(Paramètres!$B$3,12,31)-G63+1)/365)),0))</f>
        <v/>
      </c>
      <c r="R63" s="22">
        <f>IF($A63="","",IFERROR(L63/Paramètres!$B$5,0))</f>
        <v/>
      </c>
      <c r="S63" s="22">
        <f>IF($A63="","",IFERROR(M63/Paramètres!$B$6,0))</f>
        <v/>
      </c>
      <c r="T63" s="22">
        <f>IF($A63="","",IFERROR(N63/Paramètres!$B$7,0))</f>
        <v/>
      </c>
      <c r="U63" s="22">
        <f>IF($A63="","",SUM(Q63:T63))</f>
        <v/>
      </c>
      <c r="V63" s="8" t="n"/>
      <c r="W63" s="8" t="n"/>
      <c r="X63" s="8" t="n"/>
      <c r="Y63" s="22">
        <f>IF($A63="","",V63-W63-X63)</f>
        <v/>
      </c>
      <c r="Z63" s="22">
        <f>IF($A63="","",MIN(U63,Y63))</f>
        <v/>
      </c>
      <c r="AA63" s="22">
        <f>IF($A63="","",Y63-Z63)</f>
        <v/>
      </c>
      <c r="AB63" s="22">
        <f>IF($A63="","",MAX(0,U63-Y63))</f>
        <v/>
      </c>
      <c r="AC63" s="23">
        <f>IF($A63="","",IFERROR(V63/H63,0))</f>
        <v/>
      </c>
      <c r="AD63" s="24">
        <f>IF($A63="","",IF(AB63&gt;0,"Amortissement reportable","Résultat positif"))</f>
        <v/>
      </c>
    </row>
    <row r="64">
      <c r="A64" s="16" t="n"/>
      <c r="B64" s="5" t="n"/>
      <c r="C64" s="5" t="n"/>
      <c r="D64" s="5" t="n"/>
      <c r="E64" s="5" t="n"/>
      <c r="F64" s="5" t="n"/>
      <c r="G64" s="33" t="n"/>
      <c r="H64" s="8" t="n"/>
      <c r="I64" s="7" t="n"/>
      <c r="J64" s="18">
        <f>IF($A64="","",H64*I64)</f>
        <v/>
      </c>
      <c r="K64" s="18">
        <f>IF($A64="","",IFERROR(H64-J64,0))</f>
        <v/>
      </c>
      <c r="L64" s="8" t="n"/>
      <c r="M64" s="8" t="n"/>
      <c r="N64" s="8" t="n"/>
      <c r="O64" s="5" t="n"/>
      <c r="P64" s="11">
        <f>IF($A64="","",IFERROR(VLOOKUP(O64,Paramètres!$A$12:$B$15,2,FALSE),Paramètres!$B$8))</f>
        <v/>
      </c>
      <c r="Q64" s="18">
        <f>IF($A64="","",IF(G64&lt;=DATE(Paramètres!$B$3,12,31),K64/P64*MIN(1,MAX(0,(DATE(Paramètres!$B$3,12,31)-G64+1)/365)),0))</f>
        <v/>
      </c>
      <c r="R64" s="18">
        <f>IF($A64="","",IFERROR(L64/Paramètres!$B$5,0))</f>
        <v/>
      </c>
      <c r="S64" s="18">
        <f>IF($A64="","",IFERROR(M64/Paramètres!$B$6,0))</f>
        <v/>
      </c>
      <c r="T64" s="18">
        <f>IF($A64="","",IFERROR(N64/Paramètres!$B$7,0))</f>
        <v/>
      </c>
      <c r="U64" s="18">
        <f>IF($A64="","",SUM(Q64:T64))</f>
        <v/>
      </c>
      <c r="V64" s="8" t="n"/>
      <c r="W64" s="8" t="n"/>
      <c r="X64" s="8" t="n"/>
      <c r="Y64" s="18">
        <f>IF($A64="","",V64-W64-X64)</f>
        <v/>
      </c>
      <c r="Z64" s="18">
        <f>IF($A64="","",MIN(U64,Y64))</f>
        <v/>
      </c>
      <c r="AA64" s="18">
        <f>IF($A64="","",Y64-Z64)</f>
        <v/>
      </c>
      <c r="AB64" s="18">
        <f>IF($A64="","",MAX(0,U64-Y64))</f>
        <v/>
      </c>
      <c r="AC64" s="19">
        <f>IF($A64="","",IFERROR(V64/H64,0))</f>
        <v/>
      </c>
      <c r="AD64" s="20">
        <f>IF($A64="","",IF(AB64&gt;0,"Amortissement reportable","Résultat positif"))</f>
        <v/>
      </c>
    </row>
    <row r="65">
      <c r="A65" s="21" t="n"/>
      <c r="B65" s="5" t="n"/>
      <c r="C65" s="5" t="n"/>
      <c r="D65" s="5" t="n"/>
      <c r="E65" s="5" t="n"/>
      <c r="F65" s="5" t="n"/>
      <c r="G65" s="33" t="n"/>
      <c r="H65" s="8" t="n"/>
      <c r="I65" s="7" t="n"/>
      <c r="J65" s="22">
        <f>IF($A65="","",H65*I65)</f>
        <v/>
      </c>
      <c r="K65" s="22">
        <f>IF($A65="","",IFERROR(H65-J65,0))</f>
        <v/>
      </c>
      <c r="L65" s="8" t="n"/>
      <c r="M65" s="8" t="n"/>
      <c r="N65" s="8" t="n"/>
      <c r="O65" s="5" t="n"/>
      <c r="P65" s="13">
        <f>IF($A65="","",IFERROR(VLOOKUP(O65,Paramètres!$A$12:$B$15,2,FALSE),Paramètres!$B$8))</f>
        <v/>
      </c>
      <c r="Q65" s="22">
        <f>IF($A65="","",IF(G65&lt;=DATE(Paramètres!$B$3,12,31),K65/P65*MIN(1,MAX(0,(DATE(Paramètres!$B$3,12,31)-G65+1)/365)),0))</f>
        <v/>
      </c>
      <c r="R65" s="22">
        <f>IF($A65="","",IFERROR(L65/Paramètres!$B$5,0))</f>
        <v/>
      </c>
      <c r="S65" s="22">
        <f>IF($A65="","",IFERROR(M65/Paramètres!$B$6,0))</f>
        <v/>
      </c>
      <c r="T65" s="22">
        <f>IF($A65="","",IFERROR(N65/Paramètres!$B$7,0))</f>
        <v/>
      </c>
      <c r="U65" s="22">
        <f>IF($A65="","",SUM(Q65:T65))</f>
        <v/>
      </c>
      <c r="V65" s="8" t="n"/>
      <c r="W65" s="8" t="n"/>
      <c r="X65" s="8" t="n"/>
      <c r="Y65" s="22">
        <f>IF($A65="","",V65-W65-X65)</f>
        <v/>
      </c>
      <c r="Z65" s="22">
        <f>IF($A65="","",MIN(U65,Y65))</f>
        <v/>
      </c>
      <c r="AA65" s="22">
        <f>IF($A65="","",Y65-Z65)</f>
        <v/>
      </c>
      <c r="AB65" s="22">
        <f>IF($A65="","",MAX(0,U65-Y65))</f>
        <v/>
      </c>
      <c r="AC65" s="23">
        <f>IF($A65="","",IFERROR(V65/H65,0))</f>
        <v/>
      </c>
      <c r="AD65" s="24">
        <f>IF($A65="","",IF(AB65&gt;0,"Amortissement reportable","Résultat positif"))</f>
        <v/>
      </c>
    </row>
    <row r="66">
      <c r="A66" s="16" t="n"/>
      <c r="B66" s="5" t="n"/>
      <c r="C66" s="5" t="n"/>
      <c r="D66" s="5" t="n"/>
      <c r="E66" s="5" t="n"/>
      <c r="F66" s="5" t="n"/>
      <c r="G66" s="33" t="n"/>
      <c r="H66" s="8" t="n"/>
      <c r="I66" s="7" t="n"/>
      <c r="J66" s="18">
        <f>IF($A66="","",H66*I66)</f>
        <v/>
      </c>
      <c r="K66" s="18">
        <f>IF($A66="","",IFERROR(H66-J66,0))</f>
        <v/>
      </c>
      <c r="L66" s="8" t="n"/>
      <c r="M66" s="8" t="n"/>
      <c r="N66" s="8" t="n"/>
      <c r="O66" s="5" t="n"/>
      <c r="P66" s="11">
        <f>IF($A66="","",IFERROR(VLOOKUP(O66,Paramètres!$A$12:$B$15,2,FALSE),Paramètres!$B$8))</f>
        <v/>
      </c>
      <c r="Q66" s="18">
        <f>IF($A66="","",IF(G66&lt;=DATE(Paramètres!$B$3,12,31),K66/P66*MIN(1,MAX(0,(DATE(Paramètres!$B$3,12,31)-G66+1)/365)),0))</f>
        <v/>
      </c>
      <c r="R66" s="18">
        <f>IF($A66="","",IFERROR(L66/Paramètres!$B$5,0))</f>
        <v/>
      </c>
      <c r="S66" s="18">
        <f>IF($A66="","",IFERROR(M66/Paramètres!$B$6,0))</f>
        <v/>
      </c>
      <c r="T66" s="18">
        <f>IF($A66="","",IFERROR(N66/Paramètres!$B$7,0))</f>
        <v/>
      </c>
      <c r="U66" s="18">
        <f>IF($A66="","",SUM(Q66:T66))</f>
        <v/>
      </c>
      <c r="V66" s="8" t="n"/>
      <c r="W66" s="8" t="n"/>
      <c r="X66" s="8" t="n"/>
      <c r="Y66" s="18">
        <f>IF($A66="","",V66-W66-X66)</f>
        <v/>
      </c>
      <c r="Z66" s="18">
        <f>IF($A66="","",MIN(U66,Y66))</f>
        <v/>
      </c>
      <c r="AA66" s="18">
        <f>IF($A66="","",Y66-Z66)</f>
        <v/>
      </c>
      <c r="AB66" s="18">
        <f>IF($A66="","",MAX(0,U66-Y66))</f>
        <v/>
      </c>
      <c r="AC66" s="19">
        <f>IF($A66="","",IFERROR(V66/H66,0))</f>
        <v/>
      </c>
      <c r="AD66" s="20">
        <f>IF($A66="","",IF(AB66&gt;0,"Amortissement reportable","Résultat positif"))</f>
        <v/>
      </c>
    </row>
    <row r="67">
      <c r="A67" s="21" t="n"/>
      <c r="B67" s="5" t="n"/>
      <c r="C67" s="5" t="n"/>
      <c r="D67" s="5" t="n"/>
      <c r="E67" s="5" t="n"/>
      <c r="F67" s="5" t="n"/>
      <c r="G67" s="33" t="n"/>
      <c r="H67" s="8" t="n"/>
      <c r="I67" s="7" t="n"/>
      <c r="J67" s="22">
        <f>IF($A67="","",H67*I67)</f>
        <v/>
      </c>
      <c r="K67" s="22">
        <f>IF($A67="","",IFERROR(H67-J67,0))</f>
        <v/>
      </c>
      <c r="L67" s="8" t="n"/>
      <c r="M67" s="8" t="n"/>
      <c r="N67" s="8" t="n"/>
      <c r="O67" s="5" t="n"/>
      <c r="P67" s="13">
        <f>IF($A67="","",IFERROR(VLOOKUP(O67,Paramètres!$A$12:$B$15,2,FALSE),Paramètres!$B$8))</f>
        <v/>
      </c>
      <c r="Q67" s="22">
        <f>IF($A67="","",IF(G67&lt;=DATE(Paramètres!$B$3,12,31),K67/P67*MIN(1,MAX(0,(DATE(Paramètres!$B$3,12,31)-G67+1)/365)),0))</f>
        <v/>
      </c>
      <c r="R67" s="22">
        <f>IF($A67="","",IFERROR(L67/Paramètres!$B$5,0))</f>
        <v/>
      </c>
      <c r="S67" s="22">
        <f>IF($A67="","",IFERROR(M67/Paramètres!$B$6,0))</f>
        <v/>
      </c>
      <c r="T67" s="22">
        <f>IF($A67="","",IFERROR(N67/Paramètres!$B$7,0))</f>
        <v/>
      </c>
      <c r="U67" s="22">
        <f>IF($A67="","",SUM(Q67:T67))</f>
        <v/>
      </c>
      <c r="V67" s="8" t="n"/>
      <c r="W67" s="8" t="n"/>
      <c r="X67" s="8" t="n"/>
      <c r="Y67" s="22">
        <f>IF($A67="","",V67-W67-X67)</f>
        <v/>
      </c>
      <c r="Z67" s="22">
        <f>IF($A67="","",MIN(U67,Y67))</f>
        <v/>
      </c>
      <c r="AA67" s="22">
        <f>IF($A67="","",Y67-Z67)</f>
        <v/>
      </c>
      <c r="AB67" s="22">
        <f>IF($A67="","",MAX(0,U67-Y67))</f>
        <v/>
      </c>
      <c r="AC67" s="23">
        <f>IF($A67="","",IFERROR(V67/H67,0))</f>
        <v/>
      </c>
      <c r="AD67" s="24">
        <f>IF($A67="","",IF(AB67&gt;0,"Amortissement reportable","Résultat positif"))</f>
        <v/>
      </c>
    </row>
    <row r="68">
      <c r="A68" s="16" t="n"/>
      <c r="B68" s="5" t="n"/>
      <c r="C68" s="5" t="n"/>
      <c r="D68" s="5" t="n"/>
      <c r="E68" s="5" t="n"/>
      <c r="F68" s="5" t="n"/>
      <c r="G68" s="33" t="n"/>
      <c r="H68" s="8" t="n"/>
      <c r="I68" s="7" t="n"/>
      <c r="J68" s="18">
        <f>IF($A68="","",H68*I68)</f>
        <v/>
      </c>
      <c r="K68" s="18">
        <f>IF($A68="","",IFERROR(H68-J68,0))</f>
        <v/>
      </c>
      <c r="L68" s="8" t="n"/>
      <c r="M68" s="8" t="n"/>
      <c r="N68" s="8" t="n"/>
      <c r="O68" s="5" t="n"/>
      <c r="P68" s="11">
        <f>IF($A68="","",IFERROR(VLOOKUP(O68,Paramètres!$A$12:$B$15,2,FALSE),Paramètres!$B$8))</f>
        <v/>
      </c>
      <c r="Q68" s="18">
        <f>IF($A68="","",IF(G68&lt;=DATE(Paramètres!$B$3,12,31),K68/P68*MIN(1,MAX(0,(DATE(Paramètres!$B$3,12,31)-G68+1)/365)),0))</f>
        <v/>
      </c>
      <c r="R68" s="18">
        <f>IF($A68="","",IFERROR(L68/Paramètres!$B$5,0))</f>
        <v/>
      </c>
      <c r="S68" s="18">
        <f>IF($A68="","",IFERROR(M68/Paramètres!$B$6,0))</f>
        <v/>
      </c>
      <c r="T68" s="18">
        <f>IF($A68="","",IFERROR(N68/Paramètres!$B$7,0))</f>
        <v/>
      </c>
      <c r="U68" s="18">
        <f>IF($A68="","",SUM(Q68:T68))</f>
        <v/>
      </c>
      <c r="V68" s="8" t="n"/>
      <c r="W68" s="8" t="n"/>
      <c r="X68" s="8" t="n"/>
      <c r="Y68" s="18">
        <f>IF($A68="","",V68-W68-X68)</f>
        <v/>
      </c>
      <c r="Z68" s="18">
        <f>IF($A68="","",MIN(U68,Y68))</f>
        <v/>
      </c>
      <c r="AA68" s="18">
        <f>IF($A68="","",Y68-Z68)</f>
        <v/>
      </c>
      <c r="AB68" s="18">
        <f>IF($A68="","",MAX(0,U68-Y68))</f>
        <v/>
      </c>
      <c r="AC68" s="19">
        <f>IF($A68="","",IFERROR(V68/H68,0))</f>
        <v/>
      </c>
      <c r="AD68" s="20">
        <f>IF($A68="","",IF(AB68&gt;0,"Amortissement reportable","Résultat positif"))</f>
        <v/>
      </c>
    </row>
    <row r="69">
      <c r="A69" s="21" t="n"/>
      <c r="B69" s="5" t="n"/>
      <c r="C69" s="5" t="n"/>
      <c r="D69" s="5" t="n"/>
      <c r="E69" s="5" t="n"/>
      <c r="F69" s="5" t="n"/>
      <c r="G69" s="33" t="n"/>
      <c r="H69" s="8" t="n"/>
      <c r="I69" s="7" t="n"/>
      <c r="J69" s="22">
        <f>IF($A69="","",H69*I69)</f>
        <v/>
      </c>
      <c r="K69" s="22">
        <f>IF($A69="","",IFERROR(H69-J69,0))</f>
        <v/>
      </c>
      <c r="L69" s="8" t="n"/>
      <c r="M69" s="8" t="n"/>
      <c r="N69" s="8" t="n"/>
      <c r="O69" s="5" t="n"/>
      <c r="P69" s="13">
        <f>IF($A69="","",IFERROR(VLOOKUP(O69,Paramètres!$A$12:$B$15,2,FALSE),Paramètres!$B$8))</f>
        <v/>
      </c>
      <c r="Q69" s="22">
        <f>IF($A69="","",IF(G69&lt;=DATE(Paramètres!$B$3,12,31),K69/P69*MIN(1,MAX(0,(DATE(Paramètres!$B$3,12,31)-G69+1)/365)),0))</f>
        <v/>
      </c>
      <c r="R69" s="22">
        <f>IF($A69="","",IFERROR(L69/Paramètres!$B$5,0))</f>
        <v/>
      </c>
      <c r="S69" s="22">
        <f>IF($A69="","",IFERROR(M69/Paramètres!$B$6,0))</f>
        <v/>
      </c>
      <c r="T69" s="22">
        <f>IF($A69="","",IFERROR(N69/Paramètres!$B$7,0))</f>
        <v/>
      </c>
      <c r="U69" s="22">
        <f>IF($A69="","",SUM(Q69:T69))</f>
        <v/>
      </c>
      <c r="V69" s="8" t="n"/>
      <c r="W69" s="8" t="n"/>
      <c r="X69" s="8" t="n"/>
      <c r="Y69" s="22">
        <f>IF($A69="","",V69-W69-X69)</f>
        <v/>
      </c>
      <c r="Z69" s="22">
        <f>IF($A69="","",MIN(U69,Y69))</f>
        <v/>
      </c>
      <c r="AA69" s="22">
        <f>IF($A69="","",Y69-Z69)</f>
        <v/>
      </c>
      <c r="AB69" s="22">
        <f>IF($A69="","",MAX(0,U69-Y69))</f>
        <v/>
      </c>
      <c r="AC69" s="23">
        <f>IF($A69="","",IFERROR(V69/H69,0))</f>
        <v/>
      </c>
      <c r="AD69" s="24">
        <f>IF($A69="","",IF(AB69&gt;0,"Amortissement reportable","Résultat positif"))</f>
        <v/>
      </c>
    </row>
    <row r="70">
      <c r="A70" s="16" t="n"/>
      <c r="B70" s="5" t="n"/>
      <c r="C70" s="5" t="n"/>
      <c r="D70" s="5" t="n"/>
      <c r="E70" s="5" t="n"/>
      <c r="F70" s="5" t="n"/>
      <c r="G70" s="33" t="n"/>
      <c r="H70" s="8" t="n"/>
      <c r="I70" s="7" t="n"/>
      <c r="J70" s="18">
        <f>IF($A70="","",H70*I70)</f>
        <v/>
      </c>
      <c r="K70" s="18">
        <f>IF($A70="","",IFERROR(H70-J70,0))</f>
        <v/>
      </c>
      <c r="L70" s="8" t="n"/>
      <c r="M70" s="8" t="n"/>
      <c r="N70" s="8" t="n"/>
      <c r="O70" s="5" t="n"/>
      <c r="P70" s="11">
        <f>IF($A70="","",IFERROR(VLOOKUP(O70,Paramètres!$A$12:$B$15,2,FALSE),Paramètres!$B$8))</f>
        <v/>
      </c>
      <c r="Q70" s="18">
        <f>IF($A70="","",IF(G70&lt;=DATE(Paramètres!$B$3,12,31),K70/P70*MIN(1,MAX(0,(DATE(Paramètres!$B$3,12,31)-G70+1)/365)),0))</f>
        <v/>
      </c>
      <c r="R70" s="18">
        <f>IF($A70="","",IFERROR(L70/Paramètres!$B$5,0))</f>
        <v/>
      </c>
      <c r="S70" s="18">
        <f>IF($A70="","",IFERROR(M70/Paramètres!$B$6,0))</f>
        <v/>
      </c>
      <c r="T70" s="18">
        <f>IF($A70="","",IFERROR(N70/Paramètres!$B$7,0))</f>
        <v/>
      </c>
      <c r="U70" s="18">
        <f>IF($A70="","",SUM(Q70:T70))</f>
        <v/>
      </c>
      <c r="V70" s="8" t="n"/>
      <c r="W70" s="8" t="n"/>
      <c r="X70" s="8" t="n"/>
      <c r="Y70" s="18">
        <f>IF($A70="","",V70-W70-X70)</f>
        <v/>
      </c>
      <c r="Z70" s="18">
        <f>IF($A70="","",MIN(U70,Y70))</f>
        <v/>
      </c>
      <c r="AA70" s="18">
        <f>IF($A70="","",Y70-Z70)</f>
        <v/>
      </c>
      <c r="AB70" s="18">
        <f>IF($A70="","",MAX(0,U70-Y70))</f>
        <v/>
      </c>
      <c r="AC70" s="19">
        <f>IF($A70="","",IFERROR(V70/H70,0))</f>
        <v/>
      </c>
      <c r="AD70" s="20">
        <f>IF($A70="","",IF(AB70&gt;0,"Amortissement reportable","Résultat positif"))</f>
        <v/>
      </c>
    </row>
    <row r="71">
      <c r="A71" s="21" t="n"/>
      <c r="B71" s="5" t="n"/>
      <c r="C71" s="5" t="n"/>
      <c r="D71" s="5" t="n"/>
      <c r="E71" s="5" t="n"/>
      <c r="F71" s="5" t="n"/>
      <c r="G71" s="33" t="n"/>
      <c r="H71" s="8" t="n"/>
      <c r="I71" s="7" t="n"/>
      <c r="J71" s="22">
        <f>IF($A71="","",H71*I71)</f>
        <v/>
      </c>
      <c r="K71" s="22">
        <f>IF($A71="","",IFERROR(H71-J71,0))</f>
        <v/>
      </c>
      <c r="L71" s="8" t="n"/>
      <c r="M71" s="8" t="n"/>
      <c r="N71" s="8" t="n"/>
      <c r="O71" s="5" t="n"/>
      <c r="P71" s="13">
        <f>IF($A71="","",IFERROR(VLOOKUP(O71,Paramètres!$A$12:$B$15,2,FALSE),Paramètres!$B$8))</f>
        <v/>
      </c>
      <c r="Q71" s="22">
        <f>IF($A71="","",IF(G71&lt;=DATE(Paramètres!$B$3,12,31),K71/P71*MIN(1,MAX(0,(DATE(Paramètres!$B$3,12,31)-G71+1)/365)),0))</f>
        <v/>
      </c>
      <c r="R71" s="22">
        <f>IF($A71="","",IFERROR(L71/Paramètres!$B$5,0))</f>
        <v/>
      </c>
      <c r="S71" s="22">
        <f>IF($A71="","",IFERROR(M71/Paramètres!$B$6,0))</f>
        <v/>
      </c>
      <c r="T71" s="22">
        <f>IF($A71="","",IFERROR(N71/Paramètres!$B$7,0))</f>
        <v/>
      </c>
      <c r="U71" s="22">
        <f>IF($A71="","",SUM(Q71:T71))</f>
        <v/>
      </c>
      <c r="V71" s="8" t="n"/>
      <c r="W71" s="8" t="n"/>
      <c r="X71" s="8" t="n"/>
      <c r="Y71" s="22">
        <f>IF($A71="","",V71-W71-X71)</f>
        <v/>
      </c>
      <c r="Z71" s="22">
        <f>IF($A71="","",MIN(U71,Y71))</f>
        <v/>
      </c>
      <c r="AA71" s="22">
        <f>IF($A71="","",Y71-Z71)</f>
        <v/>
      </c>
      <c r="AB71" s="22">
        <f>IF($A71="","",MAX(0,U71-Y71))</f>
        <v/>
      </c>
      <c r="AC71" s="23">
        <f>IF($A71="","",IFERROR(V71/H71,0))</f>
        <v/>
      </c>
      <c r="AD71" s="24">
        <f>IF($A71="","",IF(AB71&gt;0,"Amortissement reportable","Résultat positif"))</f>
        <v/>
      </c>
    </row>
    <row r="72">
      <c r="A72" s="16" t="n"/>
      <c r="B72" s="5" t="n"/>
      <c r="C72" s="5" t="n"/>
      <c r="D72" s="5" t="n"/>
      <c r="E72" s="5" t="n"/>
      <c r="F72" s="5" t="n"/>
      <c r="G72" s="33" t="n"/>
      <c r="H72" s="8" t="n"/>
      <c r="I72" s="7" t="n"/>
      <c r="J72" s="18">
        <f>IF($A72="","",H72*I72)</f>
        <v/>
      </c>
      <c r="K72" s="18">
        <f>IF($A72="","",IFERROR(H72-J72,0))</f>
        <v/>
      </c>
      <c r="L72" s="8" t="n"/>
      <c r="M72" s="8" t="n"/>
      <c r="N72" s="8" t="n"/>
      <c r="O72" s="5" t="n"/>
      <c r="P72" s="11">
        <f>IF($A72="","",IFERROR(VLOOKUP(O72,Paramètres!$A$12:$B$15,2,FALSE),Paramètres!$B$8))</f>
        <v/>
      </c>
      <c r="Q72" s="18">
        <f>IF($A72="","",IF(G72&lt;=DATE(Paramètres!$B$3,12,31),K72/P72*MIN(1,MAX(0,(DATE(Paramètres!$B$3,12,31)-G72+1)/365)),0))</f>
        <v/>
      </c>
      <c r="R72" s="18">
        <f>IF($A72="","",IFERROR(L72/Paramètres!$B$5,0))</f>
        <v/>
      </c>
      <c r="S72" s="18">
        <f>IF($A72="","",IFERROR(M72/Paramètres!$B$6,0))</f>
        <v/>
      </c>
      <c r="T72" s="18">
        <f>IF($A72="","",IFERROR(N72/Paramètres!$B$7,0))</f>
        <v/>
      </c>
      <c r="U72" s="18">
        <f>IF($A72="","",SUM(Q72:T72))</f>
        <v/>
      </c>
      <c r="V72" s="8" t="n"/>
      <c r="W72" s="8" t="n"/>
      <c r="X72" s="8" t="n"/>
      <c r="Y72" s="18">
        <f>IF($A72="","",V72-W72-X72)</f>
        <v/>
      </c>
      <c r="Z72" s="18">
        <f>IF($A72="","",MIN(U72,Y72))</f>
        <v/>
      </c>
      <c r="AA72" s="18">
        <f>IF($A72="","",Y72-Z72)</f>
        <v/>
      </c>
      <c r="AB72" s="18">
        <f>IF($A72="","",MAX(0,U72-Y72))</f>
        <v/>
      </c>
      <c r="AC72" s="19">
        <f>IF($A72="","",IFERROR(V72/H72,0))</f>
        <v/>
      </c>
      <c r="AD72" s="20">
        <f>IF($A72="","",IF(AB72&gt;0,"Amortissement reportable","Résultat positif"))</f>
        <v/>
      </c>
    </row>
    <row r="73">
      <c r="A73" s="21" t="n"/>
      <c r="B73" s="5" t="n"/>
      <c r="C73" s="5" t="n"/>
      <c r="D73" s="5" t="n"/>
      <c r="E73" s="5" t="n"/>
      <c r="F73" s="5" t="n"/>
      <c r="G73" s="33" t="n"/>
      <c r="H73" s="8" t="n"/>
      <c r="I73" s="7" t="n"/>
      <c r="J73" s="22">
        <f>IF($A73="","",H73*I73)</f>
        <v/>
      </c>
      <c r="K73" s="22">
        <f>IF($A73="","",IFERROR(H73-J73,0))</f>
        <v/>
      </c>
      <c r="L73" s="8" t="n"/>
      <c r="M73" s="8" t="n"/>
      <c r="N73" s="8" t="n"/>
      <c r="O73" s="5" t="n"/>
      <c r="P73" s="13">
        <f>IF($A73="","",IFERROR(VLOOKUP(O73,Paramètres!$A$12:$B$15,2,FALSE),Paramètres!$B$8))</f>
        <v/>
      </c>
      <c r="Q73" s="22">
        <f>IF($A73="","",IF(G73&lt;=DATE(Paramètres!$B$3,12,31),K73/P73*MIN(1,MAX(0,(DATE(Paramètres!$B$3,12,31)-G73+1)/365)),0))</f>
        <v/>
      </c>
      <c r="R73" s="22">
        <f>IF($A73="","",IFERROR(L73/Paramètres!$B$5,0))</f>
        <v/>
      </c>
      <c r="S73" s="22">
        <f>IF($A73="","",IFERROR(M73/Paramètres!$B$6,0))</f>
        <v/>
      </c>
      <c r="T73" s="22">
        <f>IF($A73="","",IFERROR(N73/Paramètres!$B$7,0))</f>
        <v/>
      </c>
      <c r="U73" s="22">
        <f>IF($A73="","",SUM(Q73:T73))</f>
        <v/>
      </c>
      <c r="V73" s="8" t="n"/>
      <c r="W73" s="8" t="n"/>
      <c r="X73" s="8" t="n"/>
      <c r="Y73" s="22">
        <f>IF($A73="","",V73-W73-X73)</f>
        <v/>
      </c>
      <c r="Z73" s="22">
        <f>IF($A73="","",MIN(U73,Y73))</f>
        <v/>
      </c>
      <c r="AA73" s="22">
        <f>IF($A73="","",Y73-Z73)</f>
        <v/>
      </c>
      <c r="AB73" s="22">
        <f>IF($A73="","",MAX(0,U73-Y73))</f>
        <v/>
      </c>
      <c r="AC73" s="23">
        <f>IF($A73="","",IFERROR(V73/H73,0))</f>
        <v/>
      </c>
      <c r="AD73" s="24">
        <f>IF($A73="","",IF(AB73&gt;0,"Amortissement reportable","Résultat positif"))</f>
        <v/>
      </c>
    </row>
    <row r="74">
      <c r="A74" s="16" t="n"/>
      <c r="B74" s="5" t="n"/>
      <c r="C74" s="5" t="n"/>
      <c r="D74" s="5" t="n"/>
      <c r="E74" s="5" t="n"/>
      <c r="F74" s="5" t="n"/>
      <c r="G74" s="33" t="n"/>
      <c r="H74" s="8" t="n"/>
      <c r="I74" s="7" t="n"/>
      <c r="J74" s="18">
        <f>IF($A74="","",H74*I74)</f>
        <v/>
      </c>
      <c r="K74" s="18">
        <f>IF($A74="","",IFERROR(H74-J74,0))</f>
        <v/>
      </c>
      <c r="L74" s="8" t="n"/>
      <c r="M74" s="8" t="n"/>
      <c r="N74" s="8" t="n"/>
      <c r="O74" s="5" t="n"/>
      <c r="P74" s="11">
        <f>IF($A74="","",IFERROR(VLOOKUP(O74,Paramètres!$A$12:$B$15,2,FALSE),Paramètres!$B$8))</f>
        <v/>
      </c>
      <c r="Q74" s="18">
        <f>IF($A74="","",IF(G74&lt;=DATE(Paramètres!$B$3,12,31),K74/P74*MIN(1,MAX(0,(DATE(Paramètres!$B$3,12,31)-G74+1)/365)),0))</f>
        <v/>
      </c>
      <c r="R74" s="18">
        <f>IF($A74="","",IFERROR(L74/Paramètres!$B$5,0))</f>
        <v/>
      </c>
      <c r="S74" s="18">
        <f>IF($A74="","",IFERROR(M74/Paramètres!$B$6,0))</f>
        <v/>
      </c>
      <c r="T74" s="18">
        <f>IF($A74="","",IFERROR(N74/Paramètres!$B$7,0))</f>
        <v/>
      </c>
      <c r="U74" s="18">
        <f>IF($A74="","",SUM(Q74:T74))</f>
        <v/>
      </c>
      <c r="V74" s="8" t="n"/>
      <c r="W74" s="8" t="n"/>
      <c r="X74" s="8" t="n"/>
      <c r="Y74" s="18">
        <f>IF($A74="","",V74-W74-X74)</f>
        <v/>
      </c>
      <c r="Z74" s="18">
        <f>IF($A74="","",MIN(U74,Y74))</f>
        <v/>
      </c>
      <c r="AA74" s="18">
        <f>IF($A74="","",Y74-Z74)</f>
        <v/>
      </c>
      <c r="AB74" s="18">
        <f>IF($A74="","",MAX(0,U74-Y74))</f>
        <v/>
      </c>
      <c r="AC74" s="19">
        <f>IF($A74="","",IFERROR(V74/H74,0))</f>
        <v/>
      </c>
      <c r="AD74" s="20">
        <f>IF($A74="","",IF(AB74&gt;0,"Amortissement reportable","Résultat positif"))</f>
        <v/>
      </c>
    </row>
    <row r="75">
      <c r="A75" s="21" t="n"/>
      <c r="B75" s="5" t="n"/>
      <c r="C75" s="5" t="n"/>
      <c r="D75" s="5" t="n"/>
      <c r="E75" s="5" t="n"/>
      <c r="F75" s="5" t="n"/>
      <c r="G75" s="33" t="n"/>
      <c r="H75" s="8" t="n"/>
      <c r="I75" s="7" t="n"/>
      <c r="J75" s="22">
        <f>IF($A75="","",H75*I75)</f>
        <v/>
      </c>
      <c r="K75" s="22">
        <f>IF($A75="","",IFERROR(H75-J75,0))</f>
        <v/>
      </c>
      <c r="L75" s="8" t="n"/>
      <c r="M75" s="8" t="n"/>
      <c r="N75" s="8" t="n"/>
      <c r="O75" s="5" t="n"/>
      <c r="P75" s="13">
        <f>IF($A75="","",IFERROR(VLOOKUP(O75,Paramètres!$A$12:$B$15,2,FALSE),Paramètres!$B$8))</f>
        <v/>
      </c>
      <c r="Q75" s="22">
        <f>IF($A75="","",IF(G75&lt;=DATE(Paramètres!$B$3,12,31),K75/P75*MIN(1,MAX(0,(DATE(Paramètres!$B$3,12,31)-G75+1)/365)),0))</f>
        <v/>
      </c>
      <c r="R75" s="22">
        <f>IF($A75="","",IFERROR(L75/Paramètres!$B$5,0))</f>
        <v/>
      </c>
      <c r="S75" s="22">
        <f>IF($A75="","",IFERROR(M75/Paramètres!$B$6,0))</f>
        <v/>
      </c>
      <c r="T75" s="22">
        <f>IF($A75="","",IFERROR(N75/Paramètres!$B$7,0))</f>
        <v/>
      </c>
      <c r="U75" s="22">
        <f>IF($A75="","",SUM(Q75:T75))</f>
        <v/>
      </c>
      <c r="V75" s="8" t="n"/>
      <c r="W75" s="8" t="n"/>
      <c r="X75" s="8" t="n"/>
      <c r="Y75" s="22">
        <f>IF($A75="","",V75-W75-X75)</f>
        <v/>
      </c>
      <c r="Z75" s="22">
        <f>IF($A75="","",MIN(U75,Y75))</f>
        <v/>
      </c>
      <c r="AA75" s="22">
        <f>IF($A75="","",Y75-Z75)</f>
        <v/>
      </c>
      <c r="AB75" s="22">
        <f>IF($A75="","",MAX(0,U75-Y75))</f>
        <v/>
      </c>
      <c r="AC75" s="23">
        <f>IF($A75="","",IFERROR(V75/H75,0))</f>
        <v/>
      </c>
      <c r="AD75" s="24">
        <f>IF($A75="","",IF(AB75&gt;0,"Amortissement reportable","Résultat positif"))</f>
        <v/>
      </c>
    </row>
    <row r="76">
      <c r="A76" s="16" t="n"/>
      <c r="B76" s="5" t="n"/>
      <c r="C76" s="5" t="n"/>
      <c r="D76" s="5" t="n"/>
      <c r="E76" s="5" t="n"/>
      <c r="F76" s="5" t="n"/>
      <c r="G76" s="33" t="n"/>
      <c r="H76" s="8" t="n"/>
      <c r="I76" s="7" t="n"/>
      <c r="J76" s="18">
        <f>IF($A76="","",H76*I76)</f>
        <v/>
      </c>
      <c r="K76" s="18">
        <f>IF($A76="","",IFERROR(H76-J76,0))</f>
        <v/>
      </c>
      <c r="L76" s="8" t="n"/>
      <c r="M76" s="8" t="n"/>
      <c r="N76" s="8" t="n"/>
      <c r="O76" s="5" t="n"/>
      <c r="P76" s="11">
        <f>IF($A76="","",IFERROR(VLOOKUP(O76,Paramètres!$A$12:$B$15,2,FALSE),Paramètres!$B$8))</f>
        <v/>
      </c>
      <c r="Q76" s="18">
        <f>IF($A76="","",IF(G76&lt;=DATE(Paramètres!$B$3,12,31),K76/P76*MIN(1,MAX(0,(DATE(Paramètres!$B$3,12,31)-G76+1)/365)),0))</f>
        <v/>
      </c>
      <c r="R76" s="18">
        <f>IF($A76="","",IFERROR(L76/Paramètres!$B$5,0))</f>
        <v/>
      </c>
      <c r="S76" s="18">
        <f>IF($A76="","",IFERROR(M76/Paramètres!$B$6,0))</f>
        <v/>
      </c>
      <c r="T76" s="18">
        <f>IF($A76="","",IFERROR(N76/Paramètres!$B$7,0))</f>
        <v/>
      </c>
      <c r="U76" s="18">
        <f>IF($A76="","",SUM(Q76:T76))</f>
        <v/>
      </c>
      <c r="V76" s="8" t="n"/>
      <c r="W76" s="8" t="n"/>
      <c r="X76" s="8" t="n"/>
      <c r="Y76" s="18">
        <f>IF($A76="","",V76-W76-X76)</f>
        <v/>
      </c>
      <c r="Z76" s="18">
        <f>IF($A76="","",MIN(U76,Y76))</f>
        <v/>
      </c>
      <c r="AA76" s="18">
        <f>IF($A76="","",Y76-Z76)</f>
        <v/>
      </c>
      <c r="AB76" s="18">
        <f>IF($A76="","",MAX(0,U76-Y76))</f>
        <v/>
      </c>
      <c r="AC76" s="19">
        <f>IF($A76="","",IFERROR(V76/H76,0))</f>
        <v/>
      </c>
      <c r="AD76" s="20">
        <f>IF($A76="","",IF(AB76&gt;0,"Amortissement reportable","Résultat positif"))</f>
        <v/>
      </c>
    </row>
    <row r="77">
      <c r="A77" s="21" t="n"/>
      <c r="B77" s="5" t="n"/>
      <c r="C77" s="5" t="n"/>
      <c r="D77" s="5" t="n"/>
      <c r="E77" s="5" t="n"/>
      <c r="F77" s="5" t="n"/>
      <c r="G77" s="33" t="n"/>
      <c r="H77" s="8" t="n"/>
      <c r="I77" s="7" t="n"/>
      <c r="J77" s="22">
        <f>IF($A77="","",H77*I77)</f>
        <v/>
      </c>
      <c r="K77" s="22">
        <f>IF($A77="","",IFERROR(H77-J77,0))</f>
        <v/>
      </c>
      <c r="L77" s="8" t="n"/>
      <c r="M77" s="8" t="n"/>
      <c r="N77" s="8" t="n"/>
      <c r="O77" s="5" t="n"/>
      <c r="P77" s="13">
        <f>IF($A77="","",IFERROR(VLOOKUP(O77,Paramètres!$A$12:$B$15,2,FALSE),Paramètres!$B$8))</f>
        <v/>
      </c>
      <c r="Q77" s="22">
        <f>IF($A77="","",IF(G77&lt;=DATE(Paramètres!$B$3,12,31),K77/P77*MIN(1,MAX(0,(DATE(Paramètres!$B$3,12,31)-G77+1)/365)),0))</f>
        <v/>
      </c>
      <c r="R77" s="22">
        <f>IF($A77="","",IFERROR(L77/Paramètres!$B$5,0))</f>
        <v/>
      </c>
      <c r="S77" s="22">
        <f>IF($A77="","",IFERROR(M77/Paramètres!$B$6,0))</f>
        <v/>
      </c>
      <c r="T77" s="22">
        <f>IF($A77="","",IFERROR(N77/Paramètres!$B$7,0))</f>
        <v/>
      </c>
      <c r="U77" s="22">
        <f>IF($A77="","",SUM(Q77:T77))</f>
        <v/>
      </c>
      <c r="V77" s="8" t="n"/>
      <c r="W77" s="8" t="n"/>
      <c r="X77" s="8" t="n"/>
      <c r="Y77" s="22">
        <f>IF($A77="","",V77-W77-X77)</f>
        <v/>
      </c>
      <c r="Z77" s="22">
        <f>IF($A77="","",MIN(U77,Y77))</f>
        <v/>
      </c>
      <c r="AA77" s="22">
        <f>IF($A77="","",Y77-Z77)</f>
        <v/>
      </c>
      <c r="AB77" s="22">
        <f>IF($A77="","",MAX(0,U77-Y77))</f>
        <v/>
      </c>
      <c r="AC77" s="23">
        <f>IF($A77="","",IFERROR(V77/H77,0))</f>
        <v/>
      </c>
      <c r="AD77" s="24">
        <f>IF($A77="","",IF(AB77&gt;0,"Amortissement reportable","Résultat positif"))</f>
        <v/>
      </c>
    </row>
    <row r="78">
      <c r="A78" s="16" t="n"/>
      <c r="B78" s="5" t="n"/>
      <c r="C78" s="5" t="n"/>
      <c r="D78" s="5" t="n"/>
      <c r="E78" s="5" t="n"/>
      <c r="F78" s="5" t="n"/>
      <c r="G78" s="33" t="n"/>
      <c r="H78" s="8" t="n"/>
      <c r="I78" s="7" t="n"/>
      <c r="J78" s="18">
        <f>IF($A78="","",H78*I78)</f>
        <v/>
      </c>
      <c r="K78" s="18">
        <f>IF($A78="","",IFERROR(H78-J78,0))</f>
        <v/>
      </c>
      <c r="L78" s="8" t="n"/>
      <c r="M78" s="8" t="n"/>
      <c r="N78" s="8" t="n"/>
      <c r="O78" s="5" t="n"/>
      <c r="P78" s="11">
        <f>IF($A78="","",IFERROR(VLOOKUP(O78,Paramètres!$A$12:$B$15,2,FALSE),Paramètres!$B$8))</f>
        <v/>
      </c>
      <c r="Q78" s="18">
        <f>IF($A78="","",IF(G78&lt;=DATE(Paramètres!$B$3,12,31),K78/P78*MIN(1,MAX(0,(DATE(Paramètres!$B$3,12,31)-G78+1)/365)),0))</f>
        <v/>
      </c>
      <c r="R78" s="18">
        <f>IF($A78="","",IFERROR(L78/Paramètres!$B$5,0))</f>
        <v/>
      </c>
      <c r="S78" s="18">
        <f>IF($A78="","",IFERROR(M78/Paramètres!$B$6,0))</f>
        <v/>
      </c>
      <c r="T78" s="18">
        <f>IF($A78="","",IFERROR(N78/Paramètres!$B$7,0))</f>
        <v/>
      </c>
      <c r="U78" s="18">
        <f>IF($A78="","",SUM(Q78:T78))</f>
        <v/>
      </c>
      <c r="V78" s="8" t="n"/>
      <c r="W78" s="8" t="n"/>
      <c r="X78" s="8" t="n"/>
      <c r="Y78" s="18">
        <f>IF($A78="","",V78-W78-X78)</f>
        <v/>
      </c>
      <c r="Z78" s="18">
        <f>IF($A78="","",MIN(U78,Y78))</f>
        <v/>
      </c>
      <c r="AA78" s="18">
        <f>IF($A78="","",Y78-Z78)</f>
        <v/>
      </c>
      <c r="AB78" s="18">
        <f>IF($A78="","",MAX(0,U78-Y78))</f>
        <v/>
      </c>
      <c r="AC78" s="19">
        <f>IF($A78="","",IFERROR(V78/H78,0))</f>
        <v/>
      </c>
      <c r="AD78" s="20">
        <f>IF($A78="","",IF(AB78&gt;0,"Amortissement reportable","Résultat positif"))</f>
        <v/>
      </c>
    </row>
    <row r="79">
      <c r="A79" s="21" t="n"/>
      <c r="B79" s="5" t="n"/>
      <c r="C79" s="5" t="n"/>
      <c r="D79" s="5" t="n"/>
      <c r="E79" s="5" t="n"/>
      <c r="F79" s="5" t="n"/>
      <c r="G79" s="33" t="n"/>
      <c r="H79" s="8" t="n"/>
      <c r="I79" s="7" t="n"/>
      <c r="J79" s="22">
        <f>IF($A79="","",H79*I79)</f>
        <v/>
      </c>
      <c r="K79" s="22">
        <f>IF($A79="","",IFERROR(H79-J79,0))</f>
        <v/>
      </c>
      <c r="L79" s="8" t="n"/>
      <c r="M79" s="8" t="n"/>
      <c r="N79" s="8" t="n"/>
      <c r="O79" s="5" t="n"/>
      <c r="P79" s="13">
        <f>IF($A79="","",IFERROR(VLOOKUP(O79,Paramètres!$A$12:$B$15,2,FALSE),Paramètres!$B$8))</f>
        <v/>
      </c>
      <c r="Q79" s="22">
        <f>IF($A79="","",IF(G79&lt;=DATE(Paramètres!$B$3,12,31),K79/P79*MIN(1,MAX(0,(DATE(Paramètres!$B$3,12,31)-G79+1)/365)),0))</f>
        <v/>
      </c>
      <c r="R79" s="22">
        <f>IF($A79="","",IFERROR(L79/Paramètres!$B$5,0))</f>
        <v/>
      </c>
      <c r="S79" s="22">
        <f>IF($A79="","",IFERROR(M79/Paramètres!$B$6,0))</f>
        <v/>
      </c>
      <c r="T79" s="22">
        <f>IF($A79="","",IFERROR(N79/Paramètres!$B$7,0))</f>
        <v/>
      </c>
      <c r="U79" s="22">
        <f>IF($A79="","",SUM(Q79:T79))</f>
        <v/>
      </c>
      <c r="V79" s="8" t="n"/>
      <c r="W79" s="8" t="n"/>
      <c r="X79" s="8" t="n"/>
      <c r="Y79" s="22">
        <f>IF($A79="","",V79-W79-X79)</f>
        <v/>
      </c>
      <c r="Z79" s="22">
        <f>IF($A79="","",MIN(U79,Y79))</f>
        <v/>
      </c>
      <c r="AA79" s="22">
        <f>IF($A79="","",Y79-Z79)</f>
        <v/>
      </c>
      <c r="AB79" s="22">
        <f>IF($A79="","",MAX(0,U79-Y79))</f>
        <v/>
      </c>
      <c r="AC79" s="23">
        <f>IF($A79="","",IFERROR(V79/H79,0))</f>
        <v/>
      </c>
      <c r="AD79" s="24">
        <f>IF($A79="","",IF(AB79&gt;0,"Amortissement reportable","Résultat positif"))</f>
        <v/>
      </c>
    </row>
    <row r="80">
      <c r="A80" s="16" t="n"/>
      <c r="B80" s="5" t="n"/>
      <c r="C80" s="5" t="n"/>
      <c r="D80" s="5" t="n"/>
      <c r="E80" s="5" t="n"/>
      <c r="F80" s="5" t="n"/>
      <c r="G80" s="33" t="n"/>
      <c r="H80" s="8" t="n"/>
      <c r="I80" s="7" t="n"/>
      <c r="J80" s="18">
        <f>IF($A80="","",H80*I80)</f>
        <v/>
      </c>
      <c r="K80" s="18">
        <f>IF($A80="","",IFERROR(H80-J80,0))</f>
        <v/>
      </c>
      <c r="L80" s="8" t="n"/>
      <c r="M80" s="8" t="n"/>
      <c r="N80" s="8" t="n"/>
      <c r="O80" s="5" t="n"/>
      <c r="P80" s="11">
        <f>IF($A80="","",IFERROR(VLOOKUP(O80,Paramètres!$A$12:$B$15,2,FALSE),Paramètres!$B$8))</f>
        <v/>
      </c>
      <c r="Q80" s="18">
        <f>IF($A80="","",IF(G80&lt;=DATE(Paramètres!$B$3,12,31),K80/P80*MIN(1,MAX(0,(DATE(Paramètres!$B$3,12,31)-G80+1)/365)),0))</f>
        <v/>
      </c>
      <c r="R80" s="18">
        <f>IF($A80="","",IFERROR(L80/Paramètres!$B$5,0))</f>
        <v/>
      </c>
      <c r="S80" s="18">
        <f>IF($A80="","",IFERROR(M80/Paramètres!$B$6,0))</f>
        <v/>
      </c>
      <c r="T80" s="18">
        <f>IF($A80="","",IFERROR(N80/Paramètres!$B$7,0))</f>
        <v/>
      </c>
      <c r="U80" s="18">
        <f>IF($A80="","",SUM(Q80:T80))</f>
        <v/>
      </c>
      <c r="V80" s="8" t="n"/>
      <c r="W80" s="8" t="n"/>
      <c r="X80" s="8" t="n"/>
      <c r="Y80" s="18">
        <f>IF($A80="","",V80-W80-X80)</f>
        <v/>
      </c>
      <c r="Z80" s="18">
        <f>IF($A80="","",MIN(U80,Y80))</f>
        <v/>
      </c>
      <c r="AA80" s="18">
        <f>IF($A80="","",Y80-Z80)</f>
        <v/>
      </c>
      <c r="AB80" s="18">
        <f>IF($A80="","",MAX(0,U80-Y80))</f>
        <v/>
      </c>
      <c r="AC80" s="19">
        <f>IF($A80="","",IFERROR(V80/H80,0))</f>
        <v/>
      </c>
      <c r="AD80" s="20">
        <f>IF($A80="","",IF(AB80&gt;0,"Amortissement reportable","Résultat positif"))</f>
        <v/>
      </c>
    </row>
    <row r="81">
      <c r="A81" s="21" t="n"/>
      <c r="B81" s="5" t="n"/>
      <c r="C81" s="5" t="n"/>
      <c r="D81" s="5" t="n"/>
      <c r="E81" s="5" t="n"/>
      <c r="F81" s="5" t="n"/>
      <c r="G81" s="33" t="n"/>
      <c r="H81" s="8" t="n"/>
      <c r="I81" s="7" t="n"/>
      <c r="J81" s="22">
        <f>IF($A81="","",H81*I81)</f>
        <v/>
      </c>
      <c r="K81" s="22">
        <f>IF($A81="","",IFERROR(H81-J81,0))</f>
        <v/>
      </c>
      <c r="L81" s="8" t="n"/>
      <c r="M81" s="8" t="n"/>
      <c r="N81" s="8" t="n"/>
      <c r="O81" s="5" t="n"/>
      <c r="P81" s="13">
        <f>IF($A81="","",IFERROR(VLOOKUP(O81,Paramètres!$A$12:$B$15,2,FALSE),Paramètres!$B$8))</f>
        <v/>
      </c>
      <c r="Q81" s="22">
        <f>IF($A81="","",IF(G81&lt;=DATE(Paramètres!$B$3,12,31),K81/P81*MIN(1,MAX(0,(DATE(Paramètres!$B$3,12,31)-G81+1)/365)),0))</f>
        <v/>
      </c>
      <c r="R81" s="22">
        <f>IF($A81="","",IFERROR(L81/Paramètres!$B$5,0))</f>
        <v/>
      </c>
      <c r="S81" s="22">
        <f>IF($A81="","",IFERROR(M81/Paramètres!$B$6,0))</f>
        <v/>
      </c>
      <c r="T81" s="22">
        <f>IF($A81="","",IFERROR(N81/Paramètres!$B$7,0))</f>
        <v/>
      </c>
      <c r="U81" s="22">
        <f>IF($A81="","",SUM(Q81:T81))</f>
        <v/>
      </c>
      <c r="V81" s="8" t="n"/>
      <c r="W81" s="8" t="n"/>
      <c r="X81" s="8" t="n"/>
      <c r="Y81" s="22">
        <f>IF($A81="","",V81-W81-X81)</f>
        <v/>
      </c>
      <c r="Z81" s="22">
        <f>IF($A81="","",MIN(U81,Y81))</f>
        <v/>
      </c>
      <c r="AA81" s="22">
        <f>IF($A81="","",Y81-Z81)</f>
        <v/>
      </c>
      <c r="AB81" s="22">
        <f>IF($A81="","",MAX(0,U81-Y81))</f>
        <v/>
      </c>
      <c r="AC81" s="23">
        <f>IF($A81="","",IFERROR(V81/H81,0))</f>
        <v/>
      </c>
      <c r="AD81" s="24">
        <f>IF($A81="","",IF(AB81&gt;0,"Amortissement reportable","Résultat positif"))</f>
        <v/>
      </c>
    </row>
    <row r="82">
      <c r="A82" s="16" t="n"/>
      <c r="B82" s="5" t="n"/>
      <c r="C82" s="5" t="n"/>
      <c r="D82" s="5" t="n"/>
      <c r="E82" s="5" t="n"/>
      <c r="F82" s="5" t="n"/>
      <c r="G82" s="33" t="n"/>
      <c r="H82" s="8" t="n"/>
      <c r="I82" s="7" t="n"/>
      <c r="J82" s="18">
        <f>IF($A82="","",H82*I82)</f>
        <v/>
      </c>
      <c r="K82" s="18">
        <f>IF($A82="","",IFERROR(H82-J82,0))</f>
        <v/>
      </c>
      <c r="L82" s="8" t="n"/>
      <c r="M82" s="8" t="n"/>
      <c r="N82" s="8" t="n"/>
      <c r="O82" s="5" t="n"/>
      <c r="P82" s="11">
        <f>IF($A82="","",IFERROR(VLOOKUP(O82,Paramètres!$A$12:$B$15,2,FALSE),Paramètres!$B$8))</f>
        <v/>
      </c>
      <c r="Q82" s="18">
        <f>IF($A82="","",IF(G82&lt;=DATE(Paramètres!$B$3,12,31),K82/P82*MIN(1,MAX(0,(DATE(Paramètres!$B$3,12,31)-G82+1)/365)),0))</f>
        <v/>
      </c>
      <c r="R82" s="18">
        <f>IF($A82="","",IFERROR(L82/Paramètres!$B$5,0))</f>
        <v/>
      </c>
      <c r="S82" s="18">
        <f>IF($A82="","",IFERROR(M82/Paramètres!$B$6,0))</f>
        <v/>
      </c>
      <c r="T82" s="18">
        <f>IF($A82="","",IFERROR(N82/Paramètres!$B$7,0))</f>
        <v/>
      </c>
      <c r="U82" s="18">
        <f>IF($A82="","",SUM(Q82:T82))</f>
        <v/>
      </c>
      <c r="V82" s="8" t="n"/>
      <c r="W82" s="8" t="n"/>
      <c r="X82" s="8" t="n"/>
      <c r="Y82" s="18">
        <f>IF($A82="","",V82-W82-X82)</f>
        <v/>
      </c>
      <c r="Z82" s="18">
        <f>IF($A82="","",MIN(U82,Y82))</f>
        <v/>
      </c>
      <c r="AA82" s="18">
        <f>IF($A82="","",Y82-Z82)</f>
        <v/>
      </c>
      <c r="AB82" s="18">
        <f>IF($A82="","",MAX(0,U82-Y82))</f>
        <v/>
      </c>
      <c r="AC82" s="19">
        <f>IF($A82="","",IFERROR(V82/H82,0))</f>
        <v/>
      </c>
      <c r="AD82" s="20">
        <f>IF($A82="","",IF(AB82&gt;0,"Amortissement reportable","Résultat positif"))</f>
        <v/>
      </c>
    </row>
    <row r="83">
      <c r="A83" s="21" t="n"/>
      <c r="B83" s="5" t="n"/>
      <c r="C83" s="5" t="n"/>
      <c r="D83" s="5" t="n"/>
      <c r="E83" s="5" t="n"/>
      <c r="F83" s="5" t="n"/>
      <c r="G83" s="33" t="n"/>
      <c r="H83" s="8" t="n"/>
      <c r="I83" s="7" t="n"/>
      <c r="J83" s="22">
        <f>IF($A83="","",H83*I83)</f>
        <v/>
      </c>
      <c r="K83" s="22">
        <f>IF($A83="","",IFERROR(H83-J83,0))</f>
        <v/>
      </c>
      <c r="L83" s="8" t="n"/>
      <c r="M83" s="8" t="n"/>
      <c r="N83" s="8" t="n"/>
      <c r="O83" s="5" t="n"/>
      <c r="P83" s="13">
        <f>IF($A83="","",IFERROR(VLOOKUP(O83,Paramètres!$A$12:$B$15,2,FALSE),Paramètres!$B$8))</f>
        <v/>
      </c>
      <c r="Q83" s="22">
        <f>IF($A83="","",IF(G83&lt;=DATE(Paramètres!$B$3,12,31),K83/P83*MIN(1,MAX(0,(DATE(Paramètres!$B$3,12,31)-G83+1)/365)),0))</f>
        <v/>
      </c>
      <c r="R83" s="22">
        <f>IF($A83="","",IFERROR(L83/Paramètres!$B$5,0))</f>
        <v/>
      </c>
      <c r="S83" s="22">
        <f>IF($A83="","",IFERROR(M83/Paramètres!$B$6,0))</f>
        <v/>
      </c>
      <c r="T83" s="22">
        <f>IF($A83="","",IFERROR(N83/Paramètres!$B$7,0))</f>
        <v/>
      </c>
      <c r="U83" s="22">
        <f>IF($A83="","",SUM(Q83:T83))</f>
        <v/>
      </c>
      <c r="V83" s="8" t="n"/>
      <c r="W83" s="8" t="n"/>
      <c r="X83" s="8" t="n"/>
      <c r="Y83" s="22">
        <f>IF($A83="","",V83-W83-X83)</f>
        <v/>
      </c>
      <c r="Z83" s="22">
        <f>IF($A83="","",MIN(U83,Y83))</f>
        <v/>
      </c>
      <c r="AA83" s="22">
        <f>IF($A83="","",Y83-Z83)</f>
        <v/>
      </c>
      <c r="AB83" s="22">
        <f>IF($A83="","",MAX(0,U83-Y83))</f>
        <v/>
      </c>
      <c r="AC83" s="23">
        <f>IF($A83="","",IFERROR(V83/H83,0))</f>
        <v/>
      </c>
      <c r="AD83" s="24">
        <f>IF($A83="","",IF(AB83&gt;0,"Amortissement reportable","Résultat positif"))</f>
        <v/>
      </c>
    </row>
    <row r="84">
      <c r="A84" s="16" t="n"/>
      <c r="B84" s="5" t="n"/>
      <c r="C84" s="5" t="n"/>
      <c r="D84" s="5" t="n"/>
      <c r="E84" s="5" t="n"/>
      <c r="F84" s="5" t="n"/>
      <c r="G84" s="33" t="n"/>
      <c r="H84" s="8" t="n"/>
      <c r="I84" s="7" t="n"/>
      <c r="J84" s="18">
        <f>IF($A84="","",H84*I84)</f>
        <v/>
      </c>
      <c r="K84" s="18">
        <f>IF($A84="","",IFERROR(H84-J84,0))</f>
        <v/>
      </c>
      <c r="L84" s="8" t="n"/>
      <c r="M84" s="8" t="n"/>
      <c r="N84" s="8" t="n"/>
      <c r="O84" s="5" t="n"/>
      <c r="P84" s="11">
        <f>IF($A84="","",IFERROR(VLOOKUP(O84,Paramètres!$A$12:$B$15,2,FALSE),Paramètres!$B$8))</f>
        <v/>
      </c>
      <c r="Q84" s="18">
        <f>IF($A84="","",IF(G84&lt;=DATE(Paramètres!$B$3,12,31),K84/P84*MIN(1,MAX(0,(DATE(Paramètres!$B$3,12,31)-G84+1)/365)),0))</f>
        <v/>
      </c>
      <c r="R84" s="18">
        <f>IF($A84="","",IFERROR(L84/Paramètres!$B$5,0))</f>
        <v/>
      </c>
      <c r="S84" s="18">
        <f>IF($A84="","",IFERROR(M84/Paramètres!$B$6,0))</f>
        <v/>
      </c>
      <c r="T84" s="18">
        <f>IF($A84="","",IFERROR(N84/Paramètres!$B$7,0))</f>
        <v/>
      </c>
      <c r="U84" s="18">
        <f>IF($A84="","",SUM(Q84:T84))</f>
        <v/>
      </c>
      <c r="V84" s="8" t="n"/>
      <c r="W84" s="8" t="n"/>
      <c r="X84" s="8" t="n"/>
      <c r="Y84" s="18">
        <f>IF($A84="","",V84-W84-X84)</f>
        <v/>
      </c>
      <c r="Z84" s="18">
        <f>IF($A84="","",MIN(U84,Y84))</f>
        <v/>
      </c>
      <c r="AA84" s="18">
        <f>IF($A84="","",Y84-Z84)</f>
        <v/>
      </c>
      <c r="AB84" s="18">
        <f>IF($A84="","",MAX(0,U84-Y84))</f>
        <v/>
      </c>
      <c r="AC84" s="19">
        <f>IF($A84="","",IFERROR(V84/H84,0))</f>
        <v/>
      </c>
      <c r="AD84" s="20">
        <f>IF($A84="","",IF(AB84&gt;0,"Amortissement reportable","Résultat positif"))</f>
        <v/>
      </c>
    </row>
    <row r="85">
      <c r="A85" s="21" t="n"/>
      <c r="B85" s="5" t="n"/>
      <c r="C85" s="5" t="n"/>
      <c r="D85" s="5" t="n"/>
      <c r="E85" s="5" t="n"/>
      <c r="F85" s="5" t="n"/>
      <c r="G85" s="33" t="n"/>
      <c r="H85" s="8" t="n"/>
      <c r="I85" s="7" t="n"/>
      <c r="J85" s="22">
        <f>IF($A85="","",H85*I85)</f>
        <v/>
      </c>
      <c r="K85" s="22">
        <f>IF($A85="","",IFERROR(H85-J85,0))</f>
        <v/>
      </c>
      <c r="L85" s="8" t="n"/>
      <c r="M85" s="8" t="n"/>
      <c r="N85" s="8" t="n"/>
      <c r="O85" s="5" t="n"/>
      <c r="P85" s="13">
        <f>IF($A85="","",IFERROR(VLOOKUP(O85,Paramètres!$A$12:$B$15,2,FALSE),Paramètres!$B$8))</f>
        <v/>
      </c>
      <c r="Q85" s="22">
        <f>IF($A85="","",IF(G85&lt;=DATE(Paramètres!$B$3,12,31),K85/P85*MIN(1,MAX(0,(DATE(Paramètres!$B$3,12,31)-G85+1)/365)),0))</f>
        <v/>
      </c>
      <c r="R85" s="22">
        <f>IF($A85="","",IFERROR(L85/Paramètres!$B$5,0))</f>
        <v/>
      </c>
      <c r="S85" s="22">
        <f>IF($A85="","",IFERROR(M85/Paramètres!$B$6,0))</f>
        <v/>
      </c>
      <c r="T85" s="22">
        <f>IF($A85="","",IFERROR(N85/Paramètres!$B$7,0))</f>
        <v/>
      </c>
      <c r="U85" s="22">
        <f>IF($A85="","",SUM(Q85:T85))</f>
        <v/>
      </c>
      <c r="V85" s="8" t="n"/>
      <c r="W85" s="8" t="n"/>
      <c r="X85" s="8" t="n"/>
      <c r="Y85" s="22">
        <f>IF($A85="","",V85-W85-X85)</f>
        <v/>
      </c>
      <c r="Z85" s="22">
        <f>IF($A85="","",MIN(U85,Y85))</f>
        <v/>
      </c>
      <c r="AA85" s="22">
        <f>IF($A85="","",Y85-Z85)</f>
        <v/>
      </c>
      <c r="AB85" s="22">
        <f>IF($A85="","",MAX(0,U85-Y85))</f>
        <v/>
      </c>
      <c r="AC85" s="23">
        <f>IF($A85="","",IFERROR(V85/H85,0))</f>
        <v/>
      </c>
      <c r="AD85" s="24">
        <f>IF($A85="","",IF(AB85&gt;0,"Amortissement reportable","Résultat positif"))</f>
        <v/>
      </c>
    </row>
    <row r="86">
      <c r="A86" s="16" t="n"/>
      <c r="B86" s="5" t="n"/>
      <c r="C86" s="5" t="n"/>
      <c r="D86" s="5" t="n"/>
      <c r="E86" s="5" t="n"/>
      <c r="F86" s="5" t="n"/>
      <c r="G86" s="33" t="n"/>
      <c r="H86" s="8" t="n"/>
      <c r="I86" s="7" t="n"/>
      <c r="J86" s="18">
        <f>IF($A86="","",H86*I86)</f>
        <v/>
      </c>
      <c r="K86" s="18">
        <f>IF($A86="","",IFERROR(H86-J86,0))</f>
        <v/>
      </c>
      <c r="L86" s="8" t="n"/>
      <c r="M86" s="8" t="n"/>
      <c r="N86" s="8" t="n"/>
      <c r="O86" s="5" t="n"/>
      <c r="P86" s="11">
        <f>IF($A86="","",IFERROR(VLOOKUP(O86,Paramètres!$A$12:$B$15,2,FALSE),Paramètres!$B$8))</f>
        <v/>
      </c>
      <c r="Q86" s="18">
        <f>IF($A86="","",IF(G86&lt;=DATE(Paramètres!$B$3,12,31),K86/P86*MIN(1,MAX(0,(DATE(Paramètres!$B$3,12,31)-G86+1)/365)),0))</f>
        <v/>
      </c>
      <c r="R86" s="18">
        <f>IF($A86="","",IFERROR(L86/Paramètres!$B$5,0))</f>
        <v/>
      </c>
      <c r="S86" s="18">
        <f>IF($A86="","",IFERROR(M86/Paramètres!$B$6,0))</f>
        <v/>
      </c>
      <c r="T86" s="18">
        <f>IF($A86="","",IFERROR(N86/Paramètres!$B$7,0))</f>
        <v/>
      </c>
      <c r="U86" s="18">
        <f>IF($A86="","",SUM(Q86:T86))</f>
        <v/>
      </c>
      <c r="V86" s="8" t="n"/>
      <c r="W86" s="8" t="n"/>
      <c r="X86" s="8" t="n"/>
      <c r="Y86" s="18">
        <f>IF($A86="","",V86-W86-X86)</f>
        <v/>
      </c>
      <c r="Z86" s="18">
        <f>IF($A86="","",MIN(U86,Y86))</f>
        <v/>
      </c>
      <c r="AA86" s="18">
        <f>IF($A86="","",Y86-Z86)</f>
        <v/>
      </c>
      <c r="AB86" s="18">
        <f>IF($A86="","",MAX(0,U86-Y86))</f>
        <v/>
      </c>
      <c r="AC86" s="19">
        <f>IF($A86="","",IFERROR(V86/H86,0))</f>
        <v/>
      </c>
      <c r="AD86" s="20">
        <f>IF($A86="","",IF(AB86&gt;0,"Amortissement reportable","Résultat positif"))</f>
        <v/>
      </c>
    </row>
    <row r="87">
      <c r="A87" s="21" t="n"/>
      <c r="B87" s="5" t="n"/>
      <c r="C87" s="5" t="n"/>
      <c r="D87" s="5" t="n"/>
      <c r="E87" s="5" t="n"/>
      <c r="F87" s="5" t="n"/>
      <c r="G87" s="33" t="n"/>
      <c r="H87" s="8" t="n"/>
      <c r="I87" s="7" t="n"/>
      <c r="J87" s="22">
        <f>IF($A87="","",H87*I87)</f>
        <v/>
      </c>
      <c r="K87" s="22">
        <f>IF($A87="","",IFERROR(H87-J87,0))</f>
        <v/>
      </c>
      <c r="L87" s="8" t="n"/>
      <c r="M87" s="8" t="n"/>
      <c r="N87" s="8" t="n"/>
      <c r="O87" s="5" t="n"/>
      <c r="P87" s="13">
        <f>IF($A87="","",IFERROR(VLOOKUP(O87,Paramètres!$A$12:$B$15,2,FALSE),Paramètres!$B$8))</f>
        <v/>
      </c>
      <c r="Q87" s="22">
        <f>IF($A87="","",IF(G87&lt;=DATE(Paramètres!$B$3,12,31),K87/P87*MIN(1,MAX(0,(DATE(Paramètres!$B$3,12,31)-G87+1)/365)),0))</f>
        <v/>
      </c>
      <c r="R87" s="22">
        <f>IF($A87="","",IFERROR(L87/Paramètres!$B$5,0))</f>
        <v/>
      </c>
      <c r="S87" s="22">
        <f>IF($A87="","",IFERROR(M87/Paramètres!$B$6,0))</f>
        <v/>
      </c>
      <c r="T87" s="22">
        <f>IF($A87="","",IFERROR(N87/Paramètres!$B$7,0))</f>
        <v/>
      </c>
      <c r="U87" s="22">
        <f>IF($A87="","",SUM(Q87:T87))</f>
        <v/>
      </c>
      <c r="V87" s="8" t="n"/>
      <c r="W87" s="8" t="n"/>
      <c r="X87" s="8" t="n"/>
      <c r="Y87" s="22">
        <f>IF($A87="","",V87-W87-X87)</f>
        <v/>
      </c>
      <c r="Z87" s="22">
        <f>IF($A87="","",MIN(U87,Y87))</f>
        <v/>
      </c>
      <c r="AA87" s="22">
        <f>IF($A87="","",Y87-Z87)</f>
        <v/>
      </c>
      <c r="AB87" s="22">
        <f>IF($A87="","",MAX(0,U87-Y87))</f>
        <v/>
      </c>
      <c r="AC87" s="23">
        <f>IF($A87="","",IFERROR(V87/H87,0))</f>
        <v/>
      </c>
      <c r="AD87" s="24">
        <f>IF($A87="","",IF(AB87&gt;0,"Amortissement reportable","Résultat positif"))</f>
        <v/>
      </c>
    </row>
    <row r="88">
      <c r="A88" s="16" t="n"/>
      <c r="B88" s="5" t="n"/>
      <c r="C88" s="5" t="n"/>
      <c r="D88" s="5" t="n"/>
      <c r="E88" s="5" t="n"/>
      <c r="F88" s="5" t="n"/>
      <c r="G88" s="33" t="n"/>
      <c r="H88" s="8" t="n"/>
      <c r="I88" s="7" t="n"/>
      <c r="J88" s="18">
        <f>IF($A88="","",H88*I88)</f>
        <v/>
      </c>
      <c r="K88" s="18">
        <f>IF($A88="","",IFERROR(H88-J88,0))</f>
        <v/>
      </c>
      <c r="L88" s="8" t="n"/>
      <c r="M88" s="8" t="n"/>
      <c r="N88" s="8" t="n"/>
      <c r="O88" s="5" t="n"/>
      <c r="P88" s="11">
        <f>IF($A88="","",IFERROR(VLOOKUP(O88,Paramètres!$A$12:$B$15,2,FALSE),Paramètres!$B$8))</f>
        <v/>
      </c>
      <c r="Q88" s="18">
        <f>IF($A88="","",IF(G88&lt;=DATE(Paramètres!$B$3,12,31),K88/P88*MIN(1,MAX(0,(DATE(Paramètres!$B$3,12,31)-G88+1)/365)),0))</f>
        <v/>
      </c>
      <c r="R88" s="18">
        <f>IF($A88="","",IFERROR(L88/Paramètres!$B$5,0))</f>
        <v/>
      </c>
      <c r="S88" s="18">
        <f>IF($A88="","",IFERROR(M88/Paramètres!$B$6,0))</f>
        <v/>
      </c>
      <c r="T88" s="18">
        <f>IF($A88="","",IFERROR(N88/Paramètres!$B$7,0))</f>
        <v/>
      </c>
      <c r="U88" s="18">
        <f>IF($A88="","",SUM(Q88:T88))</f>
        <v/>
      </c>
      <c r="V88" s="8" t="n"/>
      <c r="W88" s="8" t="n"/>
      <c r="X88" s="8" t="n"/>
      <c r="Y88" s="18">
        <f>IF($A88="","",V88-W88-X88)</f>
        <v/>
      </c>
      <c r="Z88" s="18">
        <f>IF($A88="","",MIN(U88,Y88))</f>
        <v/>
      </c>
      <c r="AA88" s="18">
        <f>IF($A88="","",Y88-Z88)</f>
        <v/>
      </c>
      <c r="AB88" s="18">
        <f>IF($A88="","",MAX(0,U88-Y88))</f>
        <v/>
      </c>
      <c r="AC88" s="19">
        <f>IF($A88="","",IFERROR(V88/H88,0))</f>
        <v/>
      </c>
      <c r="AD88" s="20">
        <f>IF($A88="","",IF(AB88&gt;0,"Amortissement reportable","Résultat positif"))</f>
        <v/>
      </c>
    </row>
    <row r="89">
      <c r="A89" s="21" t="n"/>
      <c r="B89" s="5" t="n"/>
      <c r="C89" s="5" t="n"/>
      <c r="D89" s="5" t="n"/>
      <c r="E89" s="5" t="n"/>
      <c r="F89" s="5" t="n"/>
      <c r="G89" s="33" t="n"/>
      <c r="H89" s="8" t="n"/>
      <c r="I89" s="7" t="n"/>
      <c r="J89" s="22">
        <f>IF($A89="","",H89*I89)</f>
        <v/>
      </c>
      <c r="K89" s="22">
        <f>IF($A89="","",IFERROR(H89-J89,0))</f>
        <v/>
      </c>
      <c r="L89" s="8" t="n"/>
      <c r="M89" s="8" t="n"/>
      <c r="N89" s="8" t="n"/>
      <c r="O89" s="5" t="n"/>
      <c r="P89" s="13">
        <f>IF($A89="","",IFERROR(VLOOKUP(O89,Paramètres!$A$12:$B$15,2,FALSE),Paramètres!$B$8))</f>
        <v/>
      </c>
      <c r="Q89" s="22">
        <f>IF($A89="","",IF(G89&lt;=DATE(Paramètres!$B$3,12,31),K89/P89*MIN(1,MAX(0,(DATE(Paramètres!$B$3,12,31)-G89+1)/365)),0))</f>
        <v/>
      </c>
      <c r="R89" s="22">
        <f>IF($A89="","",IFERROR(L89/Paramètres!$B$5,0))</f>
        <v/>
      </c>
      <c r="S89" s="22">
        <f>IF($A89="","",IFERROR(M89/Paramètres!$B$6,0))</f>
        <v/>
      </c>
      <c r="T89" s="22">
        <f>IF($A89="","",IFERROR(N89/Paramètres!$B$7,0))</f>
        <v/>
      </c>
      <c r="U89" s="22">
        <f>IF($A89="","",SUM(Q89:T89))</f>
        <v/>
      </c>
      <c r="V89" s="8" t="n"/>
      <c r="W89" s="8" t="n"/>
      <c r="X89" s="8" t="n"/>
      <c r="Y89" s="22">
        <f>IF($A89="","",V89-W89-X89)</f>
        <v/>
      </c>
      <c r="Z89" s="22">
        <f>IF($A89="","",MIN(U89,Y89))</f>
        <v/>
      </c>
      <c r="AA89" s="22">
        <f>IF($A89="","",Y89-Z89)</f>
        <v/>
      </c>
      <c r="AB89" s="22">
        <f>IF($A89="","",MAX(0,U89-Y89))</f>
        <v/>
      </c>
      <c r="AC89" s="23">
        <f>IF($A89="","",IFERROR(V89/H89,0))</f>
        <v/>
      </c>
      <c r="AD89" s="24">
        <f>IF($A89="","",IF(AB89&gt;0,"Amortissement reportable","Résultat positif"))</f>
        <v/>
      </c>
    </row>
    <row r="90">
      <c r="A90" s="16" t="n"/>
      <c r="B90" s="5" t="n"/>
      <c r="C90" s="5" t="n"/>
      <c r="D90" s="5" t="n"/>
      <c r="E90" s="5" t="n"/>
      <c r="F90" s="5" t="n"/>
      <c r="G90" s="33" t="n"/>
      <c r="H90" s="8" t="n"/>
      <c r="I90" s="7" t="n"/>
      <c r="J90" s="18">
        <f>IF($A90="","",H90*I90)</f>
        <v/>
      </c>
      <c r="K90" s="18">
        <f>IF($A90="","",IFERROR(H90-J90,0))</f>
        <v/>
      </c>
      <c r="L90" s="8" t="n"/>
      <c r="M90" s="8" t="n"/>
      <c r="N90" s="8" t="n"/>
      <c r="O90" s="5" t="n"/>
      <c r="P90" s="11">
        <f>IF($A90="","",IFERROR(VLOOKUP(O90,Paramètres!$A$12:$B$15,2,FALSE),Paramètres!$B$8))</f>
        <v/>
      </c>
      <c r="Q90" s="18">
        <f>IF($A90="","",IF(G90&lt;=DATE(Paramètres!$B$3,12,31),K90/P90*MIN(1,MAX(0,(DATE(Paramètres!$B$3,12,31)-G90+1)/365)),0))</f>
        <v/>
      </c>
      <c r="R90" s="18">
        <f>IF($A90="","",IFERROR(L90/Paramètres!$B$5,0))</f>
        <v/>
      </c>
      <c r="S90" s="18">
        <f>IF($A90="","",IFERROR(M90/Paramètres!$B$6,0))</f>
        <v/>
      </c>
      <c r="T90" s="18">
        <f>IF($A90="","",IFERROR(N90/Paramètres!$B$7,0))</f>
        <v/>
      </c>
      <c r="U90" s="18">
        <f>IF($A90="","",SUM(Q90:T90))</f>
        <v/>
      </c>
      <c r="V90" s="8" t="n"/>
      <c r="W90" s="8" t="n"/>
      <c r="X90" s="8" t="n"/>
      <c r="Y90" s="18">
        <f>IF($A90="","",V90-W90-X90)</f>
        <v/>
      </c>
      <c r="Z90" s="18">
        <f>IF($A90="","",MIN(U90,Y90))</f>
        <v/>
      </c>
      <c r="AA90" s="18">
        <f>IF($A90="","",Y90-Z90)</f>
        <v/>
      </c>
      <c r="AB90" s="18">
        <f>IF($A90="","",MAX(0,U90-Y90))</f>
        <v/>
      </c>
      <c r="AC90" s="19">
        <f>IF($A90="","",IFERROR(V90/H90,0))</f>
        <v/>
      </c>
      <c r="AD90" s="20">
        <f>IF($A90="","",IF(AB90&gt;0,"Amortissement reportable","Résultat positif"))</f>
        <v/>
      </c>
    </row>
    <row r="91">
      <c r="A91" s="21" t="n"/>
      <c r="B91" s="5" t="n"/>
      <c r="C91" s="5" t="n"/>
      <c r="D91" s="5" t="n"/>
      <c r="E91" s="5" t="n"/>
      <c r="F91" s="5" t="n"/>
      <c r="G91" s="33" t="n"/>
      <c r="H91" s="8" t="n"/>
      <c r="I91" s="7" t="n"/>
      <c r="J91" s="22">
        <f>IF($A91="","",H91*I91)</f>
        <v/>
      </c>
      <c r="K91" s="22">
        <f>IF($A91="","",IFERROR(H91-J91,0))</f>
        <v/>
      </c>
      <c r="L91" s="8" t="n"/>
      <c r="M91" s="8" t="n"/>
      <c r="N91" s="8" t="n"/>
      <c r="O91" s="5" t="n"/>
      <c r="P91" s="13">
        <f>IF($A91="","",IFERROR(VLOOKUP(O91,Paramètres!$A$12:$B$15,2,FALSE),Paramètres!$B$8))</f>
        <v/>
      </c>
      <c r="Q91" s="22">
        <f>IF($A91="","",IF(G91&lt;=DATE(Paramètres!$B$3,12,31),K91/P91*MIN(1,MAX(0,(DATE(Paramètres!$B$3,12,31)-G91+1)/365)),0))</f>
        <v/>
      </c>
      <c r="R91" s="22">
        <f>IF($A91="","",IFERROR(L91/Paramètres!$B$5,0))</f>
        <v/>
      </c>
      <c r="S91" s="22">
        <f>IF($A91="","",IFERROR(M91/Paramètres!$B$6,0))</f>
        <v/>
      </c>
      <c r="T91" s="22">
        <f>IF($A91="","",IFERROR(N91/Paramètres!$B$7,0))</f>
        <v/>
      </c>
      <c r="U91" s="22">
        <f>IF($A91="","",SUM(Q91:T91))</f>
        <v/>
      </c>
      <c r="V91" s="8" t="n"/>
      <c r="W91" s="8" t="n"/>
      <c r="X91" s="8" t="n"/>
      <c r="Y91" s="22">
        <f>IF($A91="","",V91-W91-X91)</f>
        <v/>
      </c>
      <c r="Z91" s="22">
        <f>IF($A91="","",MIN(U91,Y91))</f>
        <v/>
      </c>
      <c r="AA91" s="22">
        <f>IF($A91="","",Y91-Z91)</f>
        <v/>
      </c>
      <c r="AB91" s="22">
        <f>IF($A91="","",MAX(0,U91-Y91))</f>
        <v/>
      </c>
      <c r="AC91" s="23">
        <f>IF($A91="","",IFERROR(V91/H91,0))</f>
        <v/>
      </c>
      <c r="AD91" s="24">
        <f>IF($A91="","",IF(AB91&gt;0,"Amortissement reportable","Résultat positif"))</f>
        <v/>
      </c>
    </row>
    <row r="92">
      <c r="A92" s="16" t="n"/>
      <c r="B92" s="5" t="n"/>
      <c r="C92" s="5" t="n"/>
      <c r="D92" s="5" t="n"/>
      <c r="E92" s="5" t="n"/>
      <c r="F92" s="5" t="n"/>
      <c r="G92" s="33" t="n"/>
      <c r="H92" s="8" t="n"/>
      <c r="I92" s="7" t="n"/>
      <c r="J92" s="18">
        <f>IF($A92="","",H92*I92)</f>
        <v/>
      </c>
      <c r="K92" s="18">
        <f>IF($A92="","",IFERROR(H92-J92,0))</f>
        <v/>
      </c>
      <c r="L92" s="8" t="n"/>
      <c r="M92" s="8" t="n"/>
      <c r="N92" s="8" t="n"/>
      <c r="O92" s="5" t="n"/>
      <c r="P92" s="11">
        <f>IF($A92="","",IFERROR(VLOOKUP(O92,Paramètres!$A$12:$B$15,2,FALSE),Paramètres!$B$8))</f>
        <v/>
      </c>
      <c r="Q92" s="18">
        <f>IF($A92="","",IF(G92&lt;=DATE(Paramètres!$B$3,12,31),K92/P92*MIN(1,MAX(0,(DATE(Paramètres!$B$3,12,31)-G92+1)/365)),0))</f>
        <v/>
      </c>
      <c r="R92" s="18">
        <f>IF($A92="","",IFERROR(L92/Paramètres!$B$5,0))</f>
        <v/>
      </c>
      <c r="S92" s="18">
        <f>IF($A92="","",IFERROR(M92/Paramètres!$B$6,0))</f>
        <v/>
      </c>
      <c r="T92" s="18">
        <f>IF($A92="","",IFERROR(N92/Paramètres!$B$7,0))</f>
        <v/>
      </c>
      <c r="U92" s="18">
        <f>IF($A92="","",SUM(Q92:T92))</f>
        <v/>
      </c>
      <c r="V92" s="8" t="n"/>
      <c r="W92" s="8" t="n"/>
      <c r="X92" s="8" t="n"/>
      <c r="Y92" s="18">
        <f>IF($A92="","",V92-W92-X92)</f>
        <v/>
      </c>
      <c r="Z92" s="18">
        <f>IF($A92="","",MIN(U92,Y92))</f>
        <v/>
      </c>
      <c r="AA92" s="18">
        <f>IF($A92="","",Y92-Z92)</f>
        <v/>
      </c>
      <c r="AB92" s="18">
        <f>IF($A92="","",MAX(0,U92-Y92))</f>
        <v/>
      </c>
      <c r="AC92" s="19">
        <f>IF($A92="","",IFERROR(V92/H92,0))</f>
        <v/>
      </c>
      <c r="AD92" s="20">
        <f>IF($A92="","",IF(AB92&gt;0,"Amortissement reportable","Résultat positif"))</f>
        <v/>
      </c>
    </row>
    <row r="93">
      <c r="A93" s="21" t="n"/>
      <c r="B93" s="5" t="n"/>
      <c r="C93" s="5" t="n"/>
      <c r="D93" s="5" t="n"/>
      <c r="E93" s="5" t="n"/>
      <c r="F93" s="5" t="n"/>
      <c r="G93" s="33" t="n"/>
      <c r="H93" s="8" t="n"/>
      <c r="I93" s="7" t="n"/>
      <c r="J93" s="22">
        <f>IF($A93="","",H93*I93)</f>
        <v/>
      </c>
      <c r="K93" s="22">
        <f>IF($A93="","",IFERROR(H93-J93,0))</f>
        <v/>
      </c>
      <c r="L93" s="8" t="n"/>
      <c r="M93" s="8" t="n"/>
      <c r="N93" s="8" t="n"/>
      <c r="O93" s="5" t="n"/>
      <c r="P93" s="13">
        <f>IF($A93="","",IFERROR(VLOOKUP(O93,Paramètres!$A$12:$B$15,2,FALSE),Paramètres!$B$8))</f>
        <v/>
      </c>
      <c r="Q93" s="22">
        <f>IF($A93="","",IF(G93&lt;=DATE(Paramètres!$B$3,12,31),K93/P93*MIN(1,MAX(0,(DATE(Paramètres!$B$3,12,31)-G93+1)/365)),0))</f>
        <v/>
      </c>
      <c r="R93" s="22">
        <f>IF($A93="","",IFERROR(L93/Paramètres!$B$5,0))</f>
        <v/>
      </c>
      <c r="S93" s="22">
        <f>IF($A93="","",IFERROR(M93/Paramètres!$B$6,0))</f>
        <v/>
      </c>
      <c r="T93" s="22">
        <f>IF($A93="","",IFERROR(N93/Paramètres!$B$7,0))</f>
        <v/>
      </c>
      <c r="U93" s="22">
        <f>IF($A93="","",SUM(Q93:T93))</f>
        <v/>
      </c>
      <c r="V93" s="8" t="n"/>
      <c r="W93" s="8" t="n"/>
      <c r="X93" s="8" t="n"/>
      <c r="Y93" s="22">
        <f>IF($A93="","",V93-W93-X93)</f>
        <v/>
      </c>
      <c r="Z93" s="22">
        <f>IF($A93="","",MIN(U93,Y93))</f>
        <v/>
      </c>
      <c r="AA93" s="22">
        <f>IF($A93="","",Y93-Z93)</f>
        <v/>
      </c>
      <c r="AB93" s="22">
        <f>IF($A93="","",MAX(0,U93-Y93))</f>
        <v/>
      </c>
      <c r="AC93" s="23">
        <f>IF($A93="","",IFERROR(V93/H93,0))</f>
        <v/>
      </c>
      <c r="AD93" s="24">
        <f>IF($A93="","",IF(AB93&gt;0,"Amortissement reportable","Résultat positif"))</f>
        <v/>
      </c>
    </row>
    <row r="94">
      <c r="A94" s="16" t="n"/>
      <c r="B94" s="5" t="n"/>
      <c r="C94" s="5" t="n"/>
      <c r="D94" s="5" t="n"/>
      <c r="E94" s="5" t="n"/>
      <c r="F94" s="5" t="n"/>
      <c r="G94" s="33" t="n"/>
      <c r="H94" s="8" t="n"/>
      <c r="I94" s="7" t="n"/>
      <c r="J94" s="18">
        <f>IF($A94="","",H94*I94)</f>
        <v/>
      </c>
      <c r="K94" s="18">
        <f>IF($A94="","",IFERROR(H94-J94,0))</f>
        <v/>
      </c>
      <c r="L94" s="8" t="n"/>
      <c r="M94" s="8" t="n"/>
      <c r="N94" s="8" t="n"/>
      <c r="O94" s="5" t="n"/>
      <c r="P94" s="11">
        <f>IF($A94="","",IFERROR(VLOOKUP(O94,Paramètres!$A$12:$B$15,2,FALSE),Paramètres!$B$8))</f>
        <v/>
      </c>
      <c r="Q94" s="18">
        <f>IF($A94="","",IF(G94&lt;=DATE(Paramètres!$B$3,12,31),K94/P94*MIN(1,MAX(0,(DATE(Paramètres!$B$3,12,31)-G94+1)/365)),0))</f>
        <v/>
      </c>
      <c r="R94" s="18">
        <f>IF($A94="","",IFERROR(L94/Paramètres!$B$5,0))</f>
        <v/>
      </c>
      <c r="S94" s="18">
        <f>IF($A94="","",IFERROR(M94/Paramètres!$B$6,0))</f>
        <v/>
      </c>
      <c r="T94" s="18">
        <f>IF($A94="","",IFERROR(N94/Paramètres!$B$7,0))</f>
        <v/>
      </c>
      <c r="U94" s="18">
        <f>IF($A94="","",SUM(Q94:T94))</f>
        <v/>
      </c>
      <c r="V94" s="8" t="n"/>
      <c r="W94" s="8" t="n"/>
      <c r="X94" s="8" t="n"/>
      <c r="Y94" s="18">
        <f>IF($A94="","",V94-W94-X94)</f>
        <v/>
      </c>
      <c r="Z94" s="18">
        <f>IF($A94="","",MIN(U94,Y94))</f>
        <v/>
      </c>
      <c r="AA94" s="18">
        <f>IF($A94="","",Y94-Z94)</f>
        <v/>
      </c>
      <c r="AB94" s="18">
        <f>IF($A94="","",MAX(0,U94-Y94))</f>
        <v/>
      </c>
      <c r="AC94" s="19">
        <f>IF($A94="","",IFERROR(V94/H94,0))</f>
        <v/>
      </c>
      <c r="AD94" s="20">
        <f>IF($A94="","",IF(AB94&gt;0,"Amortissement reportable","Résultat positif"))</f>
        <v/>
      </c>
    </row>
    <row r="95">
      <c r="A95" s="21" t="n"/>
      <c r="B95" s="5" t="n"/>
      <c r="C95" s="5" t="n"/>
      <c r="D95" s="5" t="n"/>
      <c r="E95" s="5" t="n"/>
      <c r="F95" s="5" t="n"/>
      <c r="G95" s="33" t="n"/>
      <c r="H95" s="8" t="n"/>
      <c r="I95" s="7" t="n"/>
      <c r="J95" s="22">
        <f>IF($A95="","",H95*I95)</f>
        <v/>
      </c>
      <c r="K95" s="22">
        <f>IF($A95="","",IFERROR(H95-J95,0))</f>
        <v/>
      </c>
      <c r="L95" s="8" t="n"/>
      <c r="M95" s="8" t="n"/>
      <c r="N95" s="8" t="n"/>
      <c r="O95" s="5" t="n"/>
      <c r="P95" s="13">
        <f>IF($A95="","",IFERROR(VLOOKUP(O95,Paramètres!$A$12:$B$15,2,FALSE),Paramètres!$B$8))</f>
        <v/>
      </c>
      <c r="Q95" s="22">
        <f>IF($A95="","",IF(G95&lt;=DATE(Paramètres!$B$3,12,31),K95/P95*MIN(1,MAX(0,(DATE(Paramètres!$B$3,12,31)-G95+1)/365)),0))</f>
        <v/>
      </c>
      <c r="R95" s="22">
        <f>IF($A95="","",IFERROR(L95/Paramètres!$B$5,0))</f>
        <v/>
      </c>
      <c r="S95" s="22">
        <f>IF($A95="","",IFERROR(M95/Paramètres!$B$6,0))</f>
        <v/>
      </c>
      <c r="T95" s="22">
        <f>IF($A95="","",IFERROR(N95/Paramètres!$B$7,0))</f>
        <v/>
      </c>
      <c r="U95" s="22">
        <f>IF($A95="","",SUM(Q95:T95))</f>
        <v/>
      </c>
      <c r="V95" s="8" t="n"/>
      <c r="W95" s="8" t="n"/>
      <c r="X95" s="8" t="n"/>
      <c r="Y95" s="22">
        <f>IF($A95="","",V95-W95-X95)</f>
        <v/>
      </c>
      <c r="Z95" s="22">
        <f>IF($A95="","",MIN(U95,Y95))</f>
        <v/>
      </c>
      <c r="AA95" s="22">
        <f>IF($A95="","",Y95-Z95)</f>
        <v/>
      </c>
      <c r="AB95" s="22">
        <f>IF($A95="","",MAX(0,U95-Y95))</f>
        <v/>
      </c>
      <c r="AC95" s="23">
        <f>IF($A95="","",IFERROR(V95/H95,0))</f>
        <v/>
      </c>
      <c r="AD95" s="24">
        <f>IF($A95="","",IF(AB95&gt;0,"Amortissement reportable","Résultat positif"))</f>
        <v/>
      </c>
    </row>
    <row r="96">
      <c r="A96" s="16" t="n"/>
      <c r="B96" s="5" t="n"/>
      <c r="C96" s="5" t="n"/>
      <c r="D96" s="5" t="n"/>
      <c r="E96" s="5" t="n"/>
      <c r="F96" s="5" t="n"/>
      <c r="G96" s="33" t="n"/>
      <c r="H96" s="8" t="n"/>
      <c r="I96" s="7" t="n"/>
      <c r="J96" s="18">
        <f>IF($A96="","",H96*I96)</f>
        <v/>
      </c>
      <c r="K96" s="18">
        <f>IF($A96="","",IFERROR(H96-J96,0))</f>
        <v/>
      </c>
      <c r="L96" s="8" t="n"/>
      <c r="M96" s="8" t="n"/>
      <c r="N96" s="8" t="n"/>
      <c r="O96" s="5" t="n"/>
      <c r="P96" s="11">
        <f>IF($A96="","",IFERROR(VLOOKUP(O96,Paramètres!$A$12:$B$15,2,FALSE),Paramètres!$B$8))</f>
        <v/>
      </c>
      <c r="Q96" s="18">
        <f>IF($A96="","",IF(G96&lt;=DATE(Paramètres!$B$3,12,31),K96/P96*MIN(1,MAX(0,(DATE(Paramètres!$B$3,12,31)-G96+1)/365)),0))</f>
        <v/>
      </c>
      <c r="R96" s="18">
        <f>IF($A96="","",IFERROR(L96/Paramètres!$B$5,0))</f>
        <v/>
      </c>
      <c r="S96" s="18">
        <f>IF($A96="","",IFERROR(M96/Paramètres!$B$6,0))</f>
        <v/>
      </c>
      <c r="T96" s="18">
        <f>IF($A96="","",IFERROR(N96/Paramètres!$B$7,0))</f>
        <v/>
      </c>
      <c r="U96" s="18">
        <f>IF($A96="","",SUM(Q96:T96))</f>
        <v/>
      </c>
      <c r="V96" s="8" t="n"/>
      <c r="W96" s="8" t="n"/>
      <c r="X96" s="8" t="n"/>
      <c r="Y96" s="18">
        <f>IF($A96="","",V96-W96-X96)</f>
        <v/>
      </c>
      <c r="Z96" s="18">
        <f>IF($A96="","",MIN(U96,Y96))</f>
        <v/>
      </c>
      <c r="AA96" s="18">
        <f>IF($A96="","",Y96-Z96)</f>
        <v/>
      </c>
      <c r="AB96" s="18">
        <f>IF($A96="","",MAX(0,U96-Y96))</f>
        <v/>
      </c>
      <c r="AC96" s="19">
        <f>IF($A96="","",IFERROR(V96/H96,0))</f>
        <v/>
      </c>
      <c r="AD96" s="20">
        <f>IF($A96="","",IF(AB96&gt;0,"Amortissement reportable","Résultat positif"))</f>
        <v/>
      </c>
    </row>
    <row r="97">
      <c r="A97" s="21" t="n"/>
      <c r="B97" s="5" t="n"/>
      <c r="C97" s="5" t="n"/>
      <c r="D97" s="5" t="n"/>
      <c r="E97" s="5" t="n"/>
      <c r="F97" s="5" t="n"/>
      <c r="G97" s="33" t="n"/>
      <c r="H97" s="8" t="n"/>
      <c r="I97" s="7" t="n"/>
      <c r="J97" s="22">
        <f>IF($A97="","",H97*I97)</f>
        <v/>
      </c>
      <c r="K97" s="22">
        <f>IF($A97="","",IFERROR(H97-J97,0))</f>
        <v/>
      </c>
      <c r="L97" s="8" t="n"/>
      <c r="M97" s="8" t="n"/>
      <c r="N97" s="8" t="n"/>
      <c r="O97" s="5" t="n"/>
      <c r="P97" s="13">
        <f>IF($A97="","",IFERROR(VLOOKUP(O97,Paramètres!$A$12:$B$15,2,FALSE),Paramètres!$B$8))</f>
        <v/>
      </c>
      <c r="Q97" s="22">
        <f>IF($A97="","",IF(G97&lt;=DATE(Paramètres!$B$3,12,31),K97/P97*MIN(1,MAX(0,(DATE(Paramètres!$B$3,12,31)-G97+1)/365)),0))</f>
        <v/>
      </c>
      <c r="R97" s="22">
        <f>IF($A97="","",IFERROR(L97/Paramètres!$B$5,0))</f>
        <v/>
      </c>
      <c r="S97" s="22">
        <f>IF($A97="","",IFERROR(M97/Paramètres!$B$6,0))</f>
        <v/>
      </c>
      <c r="T97" s="22">
        <f>IF($A97="","",IFERROR(N97/Paramètres!$B$7,0))</f>
        <v/>
      </c>
      <c r="U97" s="22">
        <f>IF($A97="","",SUM(Q97:T97))</f>
        <v/>
      </c>
      <c r="V97" s="8" t="n"/>
      <c r="W97" s="8" t="n"/>
      <c r="X97" s="8" t="n"/>
      <c r="Y97" s="22">
        <f>IF($A97="","",V97-W97-X97)</f>
        <v/>
      </c>
      <c r="Z97" s="22">
        <f>IF($A97="","",MIN(U97,Y97))</f>
        <v/>
      </c>
      <c r="AA97" s="22">
        <f>IF($A97="","",Y97-Z97)</f>
        <v/>
      </c>
      <c r="AB97" s="22">
        <f>IF($A97="","",MAX(0,U97-Y97))</f>
        <v/>
      </c>
      <c r="AC97" s="23">
        <f>IF($A97="","",IFERROR(V97/H97,0))</f>
        <v/>
      </c>
      <c r="AD97" s="24">
        <f>IF($A97="","",IF(AB97&gt;0,"Amortissement reportable","Résultat positif"))</f>
        <v/>
      </c>
    </row>
    <row r="98">
      <c r="A98" s="16" t="n"/>
      <c r="B98" s="5" t="n"/>
      <c r="C98" s="5" t="n"/>
      <c r="D98" s="5" t="n"/>
      <c r="E98" s="5" t="n"/>
      <c r="F98" s="5" t="n"/>
      <c r="G98" s="33" t="n"/>
      <c r="H98" s="8" t="n"/>
      <c r="I98" s="7" t="n"/>
      <c r="J98" s="18">
        <f>IF($A98="","",H98*I98)</f>
        <v/>
      </c>
      <c r="K98" s="18">
        <f>IF($A98="","",IFERROR(H98-J98,0))</f>
        <v/>
      </c>
      <c r="L98" s="8" t="n"/>
      <c r="M98" s="8" t="n"/>
      <c r="N98" s="8" t="n"/>
      <c r="O98" s="5" t="n"/>
      <c r="P98" s="11">
        <f>IF($A98="","",IFERROR(VLOOKUP(O98,Paramètres!$A$12:$B$15,2,FALSE),Paramètres!$B$8))</f>
        <v/>
      </c>
      <c r="Q98" s="18">
        <f>IF($A98="","",IF(G98&lt;=DATE(Paramètres!$B$3,12,31),K98/P98*MIN(1,MAX(0,(DATE(Paramètres!$B$3,12,31)-G98+1)/365)),0))</f>
        <v/>
      </c>
      <c r="R98" s="18">
        <f>IF($A98="","",IFERROR(L98/Paramètres!$B$5,0))</f>
        <v/>
      </c>
      <c r="S98" s="18">
        <f>IF($A98="","",IFERROR(M98/Paramètres!$B$6,0))</f>
        <v/>
      </c>
      <c r="T98" s="18">
        <f>IF($A98="","",IFERROR(N98/Paramètres!$B$7,0))</f>
        <v/>
      </c>
      <c r="U98" s="18">
        <f>IF($A98="","",SUM(Q98:T98))</f>
        <v/>
      </c>
      <c r="V98" s="8" t="n"/>
      <c r="W98" s="8" t="n"/>
      <c r="X98" s="8" t="n"/>
      <c r="Y98" s="18">
        <f>IF($A98="","",V98-W98-X98)</f>
        <v/>
      </c>
      <c r="Z98" s="18">
        <f>IF($A98="","",MIN(U98,Y98))</f>
        <v/>
      </c>
      <c r="AA98" s="18">
        <f>IF($A98="","",Y98-Z98)</f>
        <v/>
      </c>
      <c r="AB98" s="18">
        <f>IF($A98="","",MAX(0,U98-Y98))</f>
        <v/>
      </c>
      <c r="AC98" s="19">
        <f>IF($A98="","",IFERROR(V98/H98,0))</f>
        <v/>
      </c>
      <c r="AD98" s="20">
        <f>IF($A98="","",IF(AB98&gt;0,"Amortissement reportable","Résultat positif"))</f>
        <v/>
      </c>
    </row>
    <row r="99">
      <c r="A99" s="21" t="n"/>
      <c r="B99" s="5" t="n"/>
      <c r="C99" s="5" t="n"/>
      <c r="D99" s="5" t="n"/>
      <c r="E99" s="5" t="n"/>
      <c r="F99" s="5" t="n"/>
      <c r="G99" s="33" t="n"/>
      <c r="H99" s="8" t="n"/>
      <c r="I99" s="7" t="n"/>
      <c r="J99" s="22">
        <f>IF($A99="","",H99*I99)</f>
        <v/>
      </c>
      <c r="K99" s="22">
        <f>IF($A99="","",IFERROR(H99-J99,0))</f>
        <v/>
      </c>
      <c r="L99" s="8" t="n"/>
      <c r="M99" s="8" t="n"/>
      <c r="N99" s="8" t="n"/>
      <c r="O99" s="5" t="n"/>
      <c r="P99" s="13">
        <f>IF($A99="","",IFERROR(VLOOKUP(O99,Paramètres!$A$12:$B$15,2,FALSE),Paramètres!$B$8))</f>
        <v/>
      </c>
      <c r="Q99" s="22">
        <f>IF($A99="","",IF(G99&lt;=DATE(Paramètres!$B$3,12,31),K99/P99*MIN(1,MAX(0,(DATE(Paramètres!$B$3,12,31)-G99+1)/365)),0))</f>
        <v/>
      </c>
      <c r="R99" s="22">
        <f>IF($A99="","",IFERROR(L99/Paramètres!$B$5,0))</f>
        <v/>
      </c>
      <c r="S99" s="22">
        <f>IF($A99="","",IFERROR(M99/Paramètres!$B$6,0))</f>
        <v/>
      </c>
      <c r="T99" s="22">
        <f>IF($A99="","",IFERROR(N99/Paramètres!$B$7,0))</f>
        <v/>
      </c>
      <c r="U99" s="22">
        <f>IF($A99="","",SUM(Q99:T99))</f>
        <v/>
      </c>
      <c r="V99" s="8" t="n"/>
      <c r="W99" s="8" t="n"/>
      <c r="X99" s="8" t="n"/>
      <c r="Y99" s="22">
        <f>IF($A99="","",V99-W99-X99)</f>
        <v/>
      </c>
      <c r="Z99" s="22">
        <f>IF($A99="","",MIN(U99,Y99))</f>
        <v/>
      </c>
      <c r="AA99" s="22">
        <f>IF($A99="","",Y99-Z99)</f>
        <v/>
      </c>
      <c r="AB99" s="22">
        <f>IF($A99="","",MAX(0,U99-Y99))</f>
        <v/>
      </c>
      <c r="AC99" s="23">
        <f>IF($A99="","",IFERROR(V99/H99,0))</f>
        <v/>
      </c>
      <c r="AD99" s="24">
        <f>IF($A99="","",IF(AB99&gt;0,"Amortissement reportable","Résultat positif"))</f>
        <v/>
      </c>
    </row>
    <row r="100">
      <c r="A100" s="16" t="n"/>
      <c r="B100" s="5" t="n"/>
      <c r="C100" s="5" t="n"/>
      <c r="D100" s="5" t="n"/>
      <c r="E100" s="5" t="n"/>
      <c r="F100" s="5" t="n"/>
      <c r="G100" s="33" t="n"/>
      <c r="H100" s="8" t="n"/>
      <c r="I100" s="7" t="n"/>
      <c r="J100" s="18">
        <f>IF($A100="","",H100*I100)</f>
        <v/>
      </c>
      <c r="K100" s="18">
        <f>IF($A100="","",IFERROR(H100-J100,0))</f>
        <v/>
      </c>
      <c r="L100" s="8" t="n"/>
      <c r="M100" s="8" t="n"/>
      <c r="N100" s="8" t="n"/>
      <c r="O100" s="5" t="n"/>
      <c r="P100" s="11">
        <f>IF($A100="","",IFERROR(VLOOKUP(O100,Paramètres!$A$12:$B$15,2,FALSE),Paramètres!$B$8))</f>
        <v/>
      </c>
      <c r="Q100" s="18">
        <f>IF($A100="","",IF(G100&lt;=DATE(Paramètres!$B$3,12,31),K100/P100*MIN(1,MAX(0,(DATE(Paramètres!$B$3,12,31)-G100+1)/365)),0))</f>
        <v/>
      </c>
      <c r="R100" s="18">
        <f>IF($A100="","",IFERROR(L100/Paramètres!$B$5,0))</f>
        <v/>
      </c>
      <c r="S100" s="18">
        <f>IF($A100="","",IFERROR(M100/Paramètres!$B$6,0))</f>
        <v/>
      </c>
      <c r="T100" s="18">
        <f>IF($A100="","",IFERROR(N100/Paramètres!$B$7,0))</f>
        <v/>
      </c>
      <c r="U100" s="18">
        <f>IF($A100="","",SUM(Q100:T100))</f>
        <v/>
      </c>
      <c r="V100" s="8" t="n"/>
      <c r="W100" s="8" t="n"/>
      <c r="X100" s="8" t="n"/>
      <c r="Y100" s="18">
        <f>IF($A100="","",V100-W100-X100)</f>
        <v/>
      </c>
      <c r="Z100" s="18">
        <f>IF($A100="","",MIN(U100,Y100))</f>
        <v/>
      </c>
      <c r="AA100" s="18">
        <f>IF($A100="","",Y100-Z100)</f>
        <v/>
      </c>
      <c r="AB100" s="18">
        <f>IF($A100="","",MAX(0,U100-Y100))</f>
        <v/>
      </c>
      <c r="AC100" s="19">
        <f>IF($A100="","",IFERROR(V100/H100,0))</f>
        <v/>
      </c>
      <c r="AD100" s="20">
        <f>IF($A100="","",IF(AB100&gt;0,"Amortissement reportable","Résultat positif"))</f>
        <v/>
      </c>
    </row>
    <row r="101">
      <c r="A101" s="21" t="n"/>
      <c r="B101" s="5" t="n"/>
      <c r="C101" s="5" t="n"/>
      <c r="D101" s="5" t="n"/>
      <c r="E101" s="5" t="n"/>
      <c r="F101" s="5" t="n"/>
      <c r="G101" s="33" t="n"/>
      <c r="H101" s="8" t="n"/>
      <c r="I101" s="7" t="n"/>
      <c r="J101" s="22">
        <f>IF($A101="","",H101*I101)</f>
        <v/>
      </c>
      <c r="K101" s="22">
        <f>IF($A101="","",IFERROR(H101-J101,0))</f>
        <v/>
      </c>
      <c r="L101" s="8" t="n"/>
      <c r="M101" s="8" t="n"/>
      <c r="N101" s="8" t="n"/>
      <c r="O101" s="5" t="n"/>
      <c r="P101" s="13">
        <f>IF($A101="","",IFERROR(VLOOKUP(O101,Paramètres!$A$12:$B$15,2,FALSE),Paramètres!$B$8))</f>
        <v/>
      </c>
      <c r="Q101" s="22">
        <f>IF($A101="","",IF(G101&lt;=DATE(Paramètres!$B$3,12,31),K101/P101*MIN(1,MAX(0,(DATE(Paramètres!$B$3,12,31)-G101+1)/365)),0))</f>
        <v/>
      </c>
      <c r="R101" s="22">
        <f>IF($A101="","",IFERROR(L101/Paramètres!$B$5,0))</f>
        <v/>
      </c>
      <c r="S101" s="22">
        <f>IF($A101="","",IFERROR(M101/Paramètres!$B$6,0))</f>
        <v/>
      </c>
      <c r="T101" s="22">
        <f>IF($A101="","",IFERROR(N101/Paramètres!$B$7,0))</f>
        <v/>
      </c>
      <c r="U101" s="22">
        <f>IF($A101="","",SUM(Q101:T101))</f>
        <v/>
      </c>
      <c r="V101" s="8" t="n"/>
      <c r="W101" s="8" t="n"/>
      <c r="X101" s="8" t="n"/>
      <c r="Y101" s="22">
        <f>IF($A101="","",V101-W101-X101)</f>
        <v/>
      </c>
      <c r="Z101" s="22">
        <f>IF($A101="","",MIN(U101,Y101))</f>
        <v/>
      </c>
      <c r="AA101" s="22">
        <f>IF($A101="","",Y101-Z101)</f>
        <v/>
      </c>
      <c r="AB101" s="22">
        <f>IF($A101="","",MAX(0,U101-Y101))</f>
        <v/>
      </c>
      <c r="AC101" s="23">
        <f>IF($A101="","",IFERROR(V101/H101,0))</f>
        <v/>
      </c>
      <c r="AD101" s="24">
        <f>IF($A101="","",IF(AB101&gt;0,"Amortissement reportable","Résultat positif"))</f>
        <v/>
      </c>
    </row>
  </sheetData>
  <autoFilter ref="A1:AD101"/>
  <conditionalFormatting sqref="AD2:AD101">
    <cfRule type="expression" priority="1" dxfId="0" stopIfTrue="1">
      <formula>$AD2="Amortissement reportable"</formula>
    </cfRule>
    <cfRule type="expression" priority="2" dxfId="1" stopIfTrue="1">
      <formula>$AD2="Résultat positif"</formula>
    </cfRule>
  </conditionalFormatting>
  <conditionalFormatting sqref="AA2:AA101">
    <cfRule type="expression" priority="3" dxfId="2" stopIfTrue="1">
      <formula>AND($A2&lt;&gt;"",$AA2&gt;0)</formula>
    </cfRule>
  </conditionalFormatting>
  <conditionalFormatting sqref="AB2:AB101">
    <cfRule type="expression" priority="4" dxfId="3" stopIfTrue="1">
      <formula>AND($A2&lt;&gt;"",$AB2&gt;0)</formula>
    </cfRule>
  </conditionalFormatting>
  <dataValidations count="3">
    <dataValidation sqref="F2:F101" showErrorMessage="1" showInputMessage="1" allowBlank="1" type="list">
      <formula1>"Meublée longue durée,Meublée étudiante,Meublée de tourisme,Colocation meublée"</formula1>
    </dataValidation>
    <dataValidation sqref="O2:O101" showErrorMessage="1" showInputMessage="1" allowBlank="1" type="list">
      <formula1>"Bâti,Travaux,Mobilier,Frais d'acquisition"</formula1>
    </dataValidation>
    <dataValidation sqref="I2:I101" showErrorMessage="1" showInputMessage="1" allowBlank="1" type="decimal" operator="between">
      <formula1>0</formula1>
      <formula2>0.5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selection activeCell="A1" sqref="A1"/>
    </sheetView>
  </sheetViews>
  <sheetFormatPr baseColWidth="8" defaultRowHeight="15"/>
  <cols>
    <col width="34" customWidth="1" min="1" max="1"/>
    <col width="20" customWidth="1" min="2" max="2"/>
    <col width="3" customWidth="1" min="3" max="3"/>
    <col width="24" customWidth="1" min="4" max="4"/>
    <col width="16" customWidth="1" min="5" max="5"/>
    <col width="24" customWidth="1" min="6" max="6"/>
    <col width="18" customWidth="1" min="7" max="7"/>
  </cols>
  <sheetData>
    <row r="1" ht="28" customHeight="1">
      <c r="A1" s="1" t="inlineStr">
        <is>
          <t>Synthèse — Tableau de bord LMNP 2026</t>
        </is>
      </c>
    </row>
    <row r="2">
      <c r="D2" s="9" t="inlineStr">
        <is>
          <t>Type d'actif principal</t>
        </is>
      </c>
      <c r="E2" s="9" t="inlineStr">
        <is>
          <t>Nombre de biens</t>
        </is>
      </c>
      <c r="F2" s="9" t="inlineStr">
        <is>
          <t>Amortissement total annuel</t>
        </is>
      </c>
      <c r="G2" s="9" t="inlineStr">
        <is>
          <t>Loyers annuels</t>
        </is>
      </c>
    </row>
    <row r="3">
      <c r="A3" s="2" t="inlineStr">
        <is>
          <t>Nombre de biens</t>
        </is>
      </c>
      <c r="B3" s="13">
        <f>COUNTIF(Biens_Amortissements!$A$2:$A$101,"&lt;&gt;")</f>
        <v/>
      </c>
      <c r="D3" s="24" t="inlineStr">
        <is>
          <t>Bâti</t>
        </is>
      </c>
      <c r="E3" s="13">
        <f>COUNTIF(Biens_Amortissements!$O$2:$O$101,D3)</f>
        <v/>
      </c>
      <c r="F3" s="22">
        <f>SUMIF(Biens_Amortissements!$O$2:$O$101,D3,Biens_Amortissements!$U$2:$U$101)</f>
        <v/>
      </c>
      <c r="G3" s="22">
        <f>SUMIF(Biens_Amortissements!$O$2:$O$101,D3,Biens_Amortissements!$V$2:$V$101)</f>
        <v/>
      </c>
    </row>
    <row r="4">
      <c r="A4" s="6" t="inlineStr">
        <is>
          <t>Loyers annuels totaux</t>
        </is>
      </c>
      <c r="B4" s="18">
        <f>SUM(Biens_Amortissements!$V$2:$V$101)</f>
        <v/>
      </c>
      <c r="D4" s="20" t="inlineStr">
        <is>
          <t>Travaux</t>
        </is>
      </c>
      <c r="E4" s="11">
        <f>COUNTIF(Biens_Amortissements!$O$2:$O$101,D4)</f>
        <v/>
      </c>
      <c r="F4" s="18">
        <f>SUMIF(Biens_Amortissements!$O$2:$O$101,D4,Biens_Amortissements!$U$2:$U$101)</f>
        <v/>
      </c>
      <c r="G4" s="18">
        <f>SUMIF(Biens_Amortissements!$O$2:$O$101,D4,Biens_Amortissements!$V$2:$V$101)</f>
        <v/>
      </c>
    </row>
    <row r="5">
      <c r="A5" s="2" t="inlineStr">
        <is>
          <t>Charges déductibles totales</t>
        </is>
      </c>
      <c r="B5" s="22">
        <f>SUM(Biens_Amortissements!$W$2:$W$101)</f>
        <v/>
      </c>
      <c r="D5" s="24" t="inlineStr">
        <is>
          <t>Mobilier</t>
        </is>
      </c>
      <c r="E5" s="13">
        <f>COUNTIF(Biens_Amortissements!$O$2:$O$101,D5)</f>
        <v/>
      </c>
      <c r="F5" s="22">
        <f>SUMIF(Biens_Amortissements!$O$2:$O$101,D5,Biens_Amortissements!$U$2:$U$101)</f>
        <v/>
      </c>
      <c r="G5" s="22">
        <f>SUMIF(Biens_Amortissements!$O$2:$O$101,D5,Biens_Amortissements!$V$2:$V$101)</f>
        <v/>
      </c>
    </row>
    <row r="6">
      <c r="A6" s="6" t="inlineStr">
        <is>
          <t>Intérêts d'emprunt totaux</t>
        </is>
      </c>
      <c r="B6" s="18">
        <f>SUM(Biens_Amortissements!$X$2:$X$101)</f>
        <v/>
      </c>
      <c r="D6" s="20" t="inlineStr">
        <is>
          <t>Frais d'acquisition</t>
        </is>
      </c>
      <c r="E6" s="11">
        <f>COUNTIF(Biens_Amortissements!$O$2:$O$101,D6)</f>
        <v/>
      </c>
      <c r="F6" s="18">
        <f>SUMIF(Biens_Amortissements!$O$2:$O$101,D6,Biens_Amortissements!$U$2:$U$101)</f>
        <v/>
      </c>
      <c r="G6" s="18">
        <f>SUMIF(Biens_Amortissements!$O$2:$O$101,D6,Biens_Amortissements!$V$2:$V$101)</f>
        <v/>
      </c>
    </row>
    <row r="7">
      <c r="A7" s="2" t="inlineStr">
        <is>
          <t>Amortissements annuels</t>
        </is>
      </c>
      <c r="B7" s="22">
        <f>SUM(Biens_Amortissements!$U$2:$U$101)</f>
        <v/>
      </c>
      <c r="E7" s="21">
        <f>""</f>
        <v/>
      </c>
      <c r="F7" s="21">
        <f>""</f>
        <v/>
      </c>
      <c r="G7" s="21">
        <f>""</f>
        <v/>
      </c>
    </row>
    <row r="8">
      <c r="A8" s="6" t="inlineStr">
        <is>
          <t>Résultat BIC avant amortissement</t>
        </is>
      </c>
      <c r="B8" s="25">
        <f>SUM(Biens_Amortissements!$Y$2:$Y$101)</f>
        <v/>
      </c>
      <c r="E8" s="16">
        <f>""</f>
        <v/>
      </c>
      <c r="F8" s="16">
        <f>""</f>
        <v/>
      </c>
      <c r="G8" s="16">
        <f>""</f>
        <v/>
      </c>
    </row>
    <row r="9">
      <c r="A9" s="2" t="inlineStr">
        <is>
          <t>Résultat BIC après amortissement</t>
        </is>
      </c>
      <c r="B9" s="26">
        <f>SUM(Biens_Amortissements!$AA$2:$AA$101)</f>
        <v/>
      </c>
      <c r="E9" s="21">
        <f>""</f>
        <v/>
      </c>
      <c r="F9" s="21">
        <f>""</f>
        <v/>
      </c>
      <c r="G9" s="21">
        <f>""</f>
        <v/>
      </c>
    </row>
    <row r="10">
      <c r="A10" s="6" t="inlineStr">
        <is>
          <t>Amortissements reportables</t>
        </is>
      </c>
      <c r="B10" s="27">
        <f>SUM(Biens_Amortissements!$AB$2:$AB$101)</f>
        <v/>
      </c>
      <c r="E10" s="16">
        <f>""</f>
        <v/>
      </c>
      <c r="F10" s="16">
        <f>""</f>
        <v/>
      </c>
      <c r="G10" s="16">
        <f>""</f>
        <v/>
      </c>
    </row>
    <row r="11">
      <c r="A11" s="2" t="inlineStr">
        <is>
          <t>Rendement brut moyen</t>
        </is>
      </c>
      <c r="B11" s="23">
        <f>IFERROR(AVERAGE(Biens_Amortissements!$AC$2:$AC$101),0)</f>
        <v/>
      </c>
      <c r="E11" s="21">
        <f>""</f>
        <v/>
      </c>
      <c r="F11" s="21">
        <f>""</f>
        <v/>
      </c>
      <c r="G11" s="21">
        <f>""</f>
        <v/>
      </c>
    </row>
    <row r="12">
      <c r="E12" s="16">
        <f>""</f>
        <v/>
      </c>
      <c r="F12" s="16">
        <f>""</f>
        <v/>
      </c>
      <c r="G12" s="16">
        <f>""</f>
        <v/>
      </c>
    </row>
    <row r="13">
      <c r="E13" s="21">
        <f>""</f>
        <v/>
      </c>
      <c r="F13" s="21">
        <f>""</f>
        <v/>
      </c>
      <c r="G13" s="21">
        <f>""</f>
        <v/>
      </c>
    </row>
    <row r="14">
      <c r="E14" s="16">
        <f>""</f>
        <v/>
      </c>
      <c r="F14" s="16">
        <f>""</f>
        <v/>
      </c>
      <c r="G14" s="16">
        <f>""</f>
        <v/>
      </c>
    </row>
    <row r="15">
      <c r="A15" s="28" t="inlineStr">
        <is>
          <t>Répartition de la base amortissable</t>
        </is>
      </c>
      <c r="B15" s="29" t="n"/>
      <c r="E15" s="21">
        <f>""</f>
        <v/>
      </c>
      <c r="F15" s="21">
        <f>""</f>
        <v/>
      </c>
      <c r="G15" s="21">
        <f>""</f>
        <v/>
      </c>
    </row>
    <row r="16">
      <c r="A16" s="10" t="inlineStr">
        <is>
          <t>Bâti</t>
        </is>
      </c>
      <c r="B16" s="18">
        <f>SUM(Biens_Amortissements!$K$2:$K$101)</f>
        <v/>
      </c>
      <c r="E16" s="16">
        <f>""</f>
        <v/>
      </c>
      <c r="F16" s="16">
        <f>""</f>
        <v/>
      </c>
      <c r="G16" s="16">
        <f>""</f>
        <v/>
      </c>
    </row>
    <row r="17">
      <c r="A17" s="12" t="inlineStr">
        <is>
          <t>Travaux</t>
        </is>
      </c>
      <c r="B17" s="22">
        <f>SUM(Biens_Amortissements!$L$2:$L$101)</f>
        <v/>
      </c>
      <c r="E17" s="21">
        <f>""</f>
        <v/>
      </c>
      <c r="F17" s="21">
        <f>""</f>
        <v/>
      </c>
      <c r="G17" s="21">
        <f>""</f>
        <v/>
      </c>
    </row>
    <row r="18">
      <c r="A18" s="10" t="inlineStr">
        <is>
          <t>Mobilier</t>
        </is>
      </c>
      <c r="B18" s="18">
        <f>SUM(Biens_Amortissements!$M$2:$M$101)</f>
        <v/>
      </c>
      <c r="E18" s="16">
        <f>""</f>
        <v/>
      </c>
      <c r="F18" s="16">
        <f>""</f>
        <v/>
      </c>
      <c r="G18" s="16">
        <f>""</f>
        <v/>
      </c>
    </row>
    <row r="19">
      <c r="A19" s="12" t="inlineStr">
        <is>
          <t>Frais d'acquisition</t>
        </is>
      </c>
      <c r="B19" s="22">
        <f>SUM(Biens_Amortissements!$N$2:$N$101)</f>
        <v/>
      </c>
      <c r="E19" s="21">
        <f>""</f>
        <v/>
      </c>
      <c r="F19" s="21">
        <f>""</f>
        <v/>
      </c>
      <c r="G19" s="21">
        <f>""</f>
        <v/>
      </c>
    </row>
    <row r="20">
      <c r="B20" s="30">
        <f>""</f>
        <v/>
      </c>
      <c r="E20" s="16">
        <f>""</f>
        <v/>
      </c>
      <c r="F20" s="16">
        <f>""</f>
        <v/>
      </c>
      <c r="G20" s="16">
        <f>""</f>
        <v/>
      </c>
    </row>
    <row r="21">
      <c r="B21" s="30">
        <f>""</f>
        <v/>
      </c>
      <c r="E21" s="21">
        <f>""</f>
        <v/>
      </c>
      <c r="F21" s="21">
        <f>""</f>
        <v/>
      </c>
      <c r="G21" s="21">
        <f>""</f>
        <v/>
      </c>
    </row>
    <row r="22">
      <c r="B22" s="30">
        <f>""</f>
        <v/>
      </c>
      <c r="E22" s="16">
        <f>""</f>
        <v/>
      </c>
      <c r="F22" s="16">
        <f>""</f>
        <v/>
      </c>
      <c r="G22" s="16">
        <f>""</f>
        <v/>
      </c>
    </row>
    <row r="23">
      <c r="B23" s="30">
        <f>""</f>
        <v/>
      </c>
      <c r="E23" s="21">
        <f>""</f>
        <v/>
      </c>
      <c r="F23" s="21">
        <f>""</f>
        <v/>
      </c>
      <c r="G23" s="21">
        <f>""</f>
        <v/>
      </c>
    </row>
    <row r="24">
      <c r="B24" s="30">
        <f>""</f>
        <v/>
      </c>
      <c r="E24" s="16">
        <f>""</f>
        <v/>
      </c>
      <c r="F24" s="16">
        <f>""</f>
        <v/>
      </c>
      <c r="G24" s="16">
        <f>""</f>
        <v/>
      </c>
    </row>
    <row r="25">
      <c r="B25" s="30">
        <f>""</f>
        <v/>
      </c>
      <c r="E25" s="21">
        <f>""</f>
        <v/>
      </c>
      <c r="F25" s="21">
        <f>""</f>
        <v/>
      </c>
      <c r="G25" s="21">
        <f>""</f>
        <v/>
      </c>
    </row>
    <row r="26">
      <c r="B26" s="30">
        <f>""</f>
        <v/>
      </c>
      <c r="E26" s="16">
        <f>""</f>
        <v/>
      </c>
      <c r="F26" s="16">
        <f>""</f>
        <v/>
      </c>
      <c r="G26" s="16">
        <f>""</f>
        <v/>
      </c>
    </row>
    <row r="27">
      <c r="B27" s="30">
        <f>""</f>
        <v/>
      </c>
      <c r="E27" s="21">
        <f>""</f>
        <v/>
      </c>
      <c r="F27" s="21">
        <f>""</f>
        <v/>
      </c>
      <c r="G27" s="21">
        <f>""</f>
        <v/>
      </c>
    </row>
    <row r="28">
      <c r="B28" s="30">
        <f>""</f>
        <v/>
      </c>
      <c r="E28" s="16">
        <f>""</f>
        <v/>
      </c>
      <c r="F28" s="16">
        <f>""</f>
        <v/>
      </c>
      <c r="G28" s="16">
        <f>""</f>
        <v/>
      </c>
    </row>
    <row r="29">
      <c r="B29" s="30">
        <f>""</f>
        <v/>
      </c>
      <c r="E29" s="21">
        <f>""</f>
        <v/>
      </c>
      <c r="F29" s="21">
        <f>""</f>
        <v/>
      </c>
      <c r="G29" s="21">
        <f>""</f>
        <v/>
      </c>
    </row>
    <row r="30">
      <c r="B30" s="30">
        <f>""</f>
        <v/>
      </c>
      <c r="E30" s="16">
        <f>""</f>
        <v/>
      </c>
      <c r="F30" s="16">
        <f>""</f>
        <v/>
      </c>
      <c r="G30" s="16">
        <f>""</f>
        <v/>
      </c>
    </row>
    <row r="31">
      <c r="B31" s="30">
        <f>""</f>
        <v/>
      </c>
      <c r="E31" s="21">
        <f>""</f>
        <v/>
      </c>
      <c r="F31" s="21">
        <f>""</f>
        <v/>
      </c>
      <c r="G31" s="21">
        <f>""</f>
        <v/>
      </c>
    </row>
    <row r="32">
      <c r="B32" s="30">
        <f>""</f>
        <v/>
      </c>
      <c r="E32" s="16">
        <f>""</f>
        <v/>
      </c>
      <c r="F32" s="16">
        <f>""</f>
        <v/>
      </c>
      <c r="G32" s="16">
        <f>""</f>
        <v/>
      </c>
    </row>
    <row r="33">
      <c r="B33" s="30">
        <f>""</f>
        <v/>
      </c>
      <c r="E33" s="21">
        <f>""</f>
        <v/>
      </c>
      <c r="F33" s="21">
        <f>""</f>
        <v/>
      </c>
      <c r="G33" s="21">
        <f>""</f>
        <v/>
      </c>
    </row>
    <row r="34">
      <c r="B34" s="30">
        <f>""</f>
        <v/>
      </c>
      <c r="E34" s="16">
        <f>""</f>
        <v/>
      </c>
      <c r="F34" s="16">
        <f>""</f>
        <v/>
      </c>
      <c r="G34" s="16">
        <f>""</f>
        <v/>
      </c>
    </row>
    <row r="35">
      <c r="B35" s="30">
        <f>""</f>
        <v/>
      </c>
      <c r="E35" s="21">
        <f>""</f>
        <v/>
      </c>
      <c r="F35" s="21">
        <f>""</f>
        <v/>
      </c>
      <c r="G35" s="21">
        <f>""</f>
        <v/>
      </c>
    </row>
    <row r="36">
      <c r="B36" s="30">
        <f>""</f>
        <v/>
      </c>
      <c r="E36" s="16">
        <f>""</f>
        <v/>
      </c>
      <c r="F36" s="16">
        <f>""</f>
        <v/>
      </c>
      <c r="G36" s="16">
        <f>""</f>
        <v/>
      </c>
    </row>
    <row r="37">
      <c r="B37" s="30">
        <f>""</f>
        <v/>
      </c>
      <c r="E37" s="21">
        <f>""</f>
        <v/>
      </c>
      <c r="F37" s="21">
        <f>""</f>
        <v/>
      </c>
      <c r="G37" s="21">
        <f>""</f>
        <v/>
      </c>
    </row>
    <row r="38">
      <c r="B38" s="30">
        <f>""</f>
        <v/>
      </c>
      <c r="E38" s="16">
        <f>""</f>
        <v/>
      </c>
      <c r="F38" s="16">
        <f>""</f>
        <v/>
      </c>
      <c r="G38" s="16">
        <f>""</f>
        <v/>
      </c>
    </row>
    <row r="39">
      <c r="B39" s="30">
        <f>""</f>
        <v/>
      </c>
      <c r="E39" s="21">
        <f>""</f>
        <v/>
      </c>
      <c r="F39" s="21">
        <f>""</f>
        <v/>
      </c>
      <c r="G39" s="21">
        <f>""</f>
        <v/>
      </c>
    </row>
    <row r="40">
      <c r="B40" s="30">
        <f>""</f>
        <v/>
      </c>
      <c r="E40" s="16">
        <f>""</f>
        <v/>
      </c>
      <c r="F40" s="16">
        <f>""</f>
        <v/>
      </c>
      <c r="G40" s="16">
        <f>""</f>
        <v/>
      </c>
    </row>
    <row r="41">
      <c r="B41" s="30">
        <f>""</f>
        <v/>
      </c>
      <c r="E41" s="21">
        <f>""</f>
        <v/>
      </c>
      <c r="F41" s="21">
        <f>""</f>
        <v/>
      </c>
      <c r="G41" s="21">
        <f>""</f>
        <v/>
      </c>
    </row>
    <row r="42">
      <c r="B42" s="30">
        <f>""</f>
        <v/>
      </c>
      <c r="E42" s="16">
        <f>""</f>
        <v/>
      </c>
      <c r="F42" s="16">
        <f>""</f>
        <v/>
      </c>
      <c r="G42" s="16">
        <f>""</f>
        <v/>
      </c>
    </row>
    <row r="43">
      <c r="B43" s="30">
        <f>""</f>
        <v/>
      </c>
      <c r="E43" s="21">
        <f>""</f>
        <v/>
      </c>
      <c r="F43" s="21">
        <f>""</f>
        <v/>
      </c>
      <c r="G43" s="21">
        <f>""</f>
        <v/>
      </c>
    </row>
    <row r="44">
      <c r="B44" s="30">
        <f>""</f>
        <v/>
      </c>
      <c r="E44" s="16">
        <f>""</f>
        <v/>
      </c>
      <c r="F44" s="16">
        <f>""</f>
        <v/>
      </c>
      <c r="G44" s="16">
        <f>""</f>
        <v/>
      </c>
    </row>
    <row r="45">
      <c r="B45" s="30">
        <f>""</f>
        <v/>
      </c>
      <c r="E45" s="21">
        <f>""</f>
        <v/>
      </c>
      <c r="F45" s="21">
        <f>""</f>
        <v/>
      </c>
      <c r="G45" s="21">
        <f>""</f>
        <v/>
      </c>
    </row>
    <row r="46">
      <c r="B46" s="30">
        <f>""</f>
        <v/>
      </c>
      <c r="E46" s="16">
        <f>""</f>
        <v/>
      </c>
      <c r="F46" s="16">
        <f>""</f>
        <v/>
      </c>
      <c r="G46" s="16">
        <f>""</f>
        <v/>
      </c>
    </row>
    <row r="47">
      <c r="B47" s="30">
        <f>""</f>
        <v/>
      </c>
      <c r="E47" s="21">
        <f>""</f>
        <v/>
      </c>
      <c r="F47" s="21">
        <f>""</f>
        <v/>
      </c>
      <c r="G47" s="21">
        <f>""</f>
        <v/>
      </c>
    </row>
    <row r="48">
      <c r="B48" s="30">
        <f>""</f>
        <v/>
      </c>
      <c r="E48" s="16">
        <f>""</f>
        <v/>
      </c>
      <c r="F48" s="16">
        <f>""</f>
        <v/>
      </c>
      <c r="G48" s="16">
        <f>""</f>
        <v/>
      </c>
    </row>
    <row r="49">
      <c r="B49" s="30">
        <f>""</f>
        <v/>
      </c>
      <c r="E49" s="21">
        <f>""</f>
        <v/>
      </c>
      <c r="F49" s="21">
        <f>""</f>
        <v/>
      </c>
      <c r="G49" s="21">
        <f>""</f>
        <v/>
      </c>
    </row>
    <row r="50">
      <c r="B50" s="30">
        <f>""</f>
        <v/>
      </c>
      <c r="E50" s="16">
        <f>""</f>
        <v/>
      </c>
      <c r="F50" s="16">
        <f>""</f>
        <v/>
      </c>
      <c r="G50" s="16">
        <f>""</f>
        <v/>
      </c>
    </row>
    <row r="51">
      <c r="B51" s="30">
        <f>""</f>
        <v/>
      </c>
      <c r="E51" s="21">
        <f>""</f>
        <v/>
      </c>
      <c r="F51" s="21">
        <f>""</f>
        <v/>
      </c>
      <c r="G51" s="21">
        <f>""</f>
        <v/>
      </c>
    </row>
    <row r="52">
      <c r="B52" s="30">
        <f>""</f>
        <v/>
      </c>
      <c r="E52" s="16">
        <f>""</f>
        <v/>
      </c>
      <c r="F52" s="16">
        <f>""</f>
        <v/>
      </c>
      <c r="G52" s="16">
        <f>""</f>
        <v/>
      </c>
    </row>
    <row r="53">
      <c r="B53" s="30">
        <f>""</f>
        <v/>
      </c>
      <c r="E53" s="21">
        <f>""</f>
        <v/>
      </c>
      <c r="F53" s="21">
        <f>""</f>
        <v/>
      </c>
      <c r="G53" s="21">
        <f>""</f>
        <v/>
      </c>
    </row>
    <row r="54">
      <c r="B54" s="30">
        <f>""</f>
        <v/>
      </c>
      <c r="E54" s="16">
        <f>""</f>
        <v/>
      </c>
      <c r="F54" s="16">
        <f>""</f>
        <v/>
      </c>
      <c r="G54" s="16">
        <f>""</f>
        <v/>
      </c>
    </row>
    <row r="55">
      <c r="B55" s="30">
        <f>""</f>
        <v/>
      </c>
      <c r="E55" s="21">
        <f>""</f>
        <v/>
      </c>
      <c r="F55" s="21">
        <f>""</f>
        <v/>
      </c>
      <c r="G55" s="21">
        <f>""</f>
        <v/>
      </c>
    </row>
    <row r="56">
      <c r="B56" s="30">
        <f>""</f>
        <v/>
      </c>
      <c r="E56" s="16">
        <f>""</f>
        <v/>
      </c>
      <c r="F56" s="16">
        <f>""</f>
        <v/>
      </c>
      <c r="G56" s="16">
        <f>""</f>
        <v/>
      </c>
    </row>
    <row r="57">
      <c r="B57" s="30">
        <f>""</f>
        <v/>
      </c>
      <c r="E57" s="21">
        <f>""</f>
        <v/>
      </c>
      <c r="F57" s="21">
        <f>""</f>
        <v/>
      </c>
      <c r="G57" s="21">
        <f>""</f>
        <v/>
      </c>
    </row>
    <row r="58">
      <c r="B58" s="30">
        <f>""</f>
        <v/>
      </c>
      <c r="E58" s="16">
        <f>""</f>
        <v/>
      </c>
      <c r="F58" s="16">
        <f>""</f>
        <v/>
      </c>
      <c r="G58" s="16">
        <f>""</f>
        <v/>
      </c>
    </row>
    <row r="59">
      <c r="B59" s="30">
        <f>""</f>
        <v/>
      </c>
      <c r="E59" s="21">
        <f>""</f>
        <v/>
      </c>
      <c r="F59" s="21">
        <f>""</f>
        <v/>
      </c>
      <c r="G59" s="21">
        <f>""</f>
        <v/>
      </c>
    </row>
    <row r="60">
      <c r="B60" s="30">
        <f>""</f>
        <v/>
      </c>
      <c r="E60" s="16">
        <f>""</f>
        <v/>
      </c>
      <c r="F60" s="16">
        <f>""</f>
        <v/>
      </c>
      <c r="G60" s="16">
        <f>""</f>
        <v/>
      </c>
    </row>
    <row r="61">
      <c r="B61" s="30">
        <f>""</f>
        <v/>
      </c>
      <c r="E61" s="21">
        <f>""</f>
        <v/>
      </c>
      <c r="F61" s="21">
        <f>""</f>
        <v/>
      </c>
      <c r="G61" s="21">
        <f>""</f>
        <v/>
      </c>
    </row>
    <row r="62">
      <c r="B62" s="30">
        <f>""</f>
        <v/>
      </c>
      <c r="E62" s="16">
        <f>""</f>
        <v/>
      </c>
      <c r="F62" s="16">
        <f>""</f>
        <v/>
      </c>
      <c r="G62" s="16">
        <f>""</f>
        <v/>
      </c>
    </row>
    <row r="63">
      <c r="B63" s="30">
        <f>""</f>
        <v/>
      </c>
      <c r="E63" s="21">
        <f>""</f>
        <v/>
      </c>
      <c r="F63" s="21">
        <f>""</f>
        <v/>
      </c>
      <c r="G63" s="21">
        <f>""</f>
        <v/>
      </c>
    </row>
    <row r="64">
      <c r="B64" s="30">
        <f>""</f>
        <v/>
      </c>
      <c r="E64" s="16">
        <f>""</f>
        <v/>
      </c>
      <c r="F64" s="16">
        <f>""</f>
        <v/>
      </c>
      <c r="G64" s="16">
        <f>""</f>
        <v/>
      </c>
    </row>
    <row r="65">
      <c r="B65" s="30">
        <f>""</f>
        <v/>
      </c>
      <c r="E65" s="21">
        <f>""</f>
        <v/>
      </c>
      <c r="F65" s="21">
        <f>""</f>
        <v/>
      </c>
      <c r="G65" s="21">
        <f>""</f>
        <v/>
      </c>
    </row>
    <row r="66">
      <c r="B66" s="30">
        <f>""</f>
        <v/>
      </c>
      <c r="E66" s="16">
        <f>""</f>
        <v/>
      </c>
      <c r="F66" s="16">
        <f>""</f>
        <v/>
      </c>
      <c r="G66" s="16">
        <f>""</f>
        <v/>
      </c>
    </row>
    <row r="67">
      <c r="B67" s="30">
        <f>""</f>
        <v/>
      </c>
      <c r="E67" s="21">
        <f>""</f>
        <v/>
      </c>
      <c r="F67" s="21">
        <f>""</f>
        <v/>
      </c>
      <c r="G67" s="21">
        <f>""</f>
        <v/>
      </c>
    </row>
    <row r="68">
      <c r="B68" s="30">
        <f>""</f>
        <v/>
      </c>
      <c r="E68" s="16">
        <f>""</f>
        <v/>
      </c>
      <c r="F68" s="16">
        <f>""</f>
        <v/>
      </c>
      <c r="G68" s="16">
        <f>""</f>
        <v/>
      </c>
    </row>
    <row r="69">
      <c r="B69" s="30">
        <f>""</f>
        <v/>
      </c>
      <c r="E69" s="21">
        <f>""</f>
        <v/>
      </c>
      <c r="F69" s="21">
        <f>""</f>
        <v/>
      </c>
      <c r="G69" s="21">
        <f>""</f>
        <v/>
      </c>
    </row>
    <row r="70">
      <c r="B70" s="30">
        <f>""</f>
        <v/>
      </c>
      <c r="E70" s="16">
        <f>""</f>
        <v/>
      </c>
      <c r="F70" s="16">
        <f>""</f>
        <v/>
      </c>
      <c r="G70" s="16">
        <f>""</f>
        <v/>
      </c>
    </row>
    <row r="71">
      <c r="B71" s="30">
        <f>""</f>
        <v/>
      </c>
      <c r="E71" s="21">
        <f>""</f>
        <v/>
      </c>
      <c r="F71" s="21">
        <f>""</f>
        <v/>
      </c>
      <c r="G71" s="21">
        <f>""</f>
        <v/>
      </c>
    </row>
    <row r="72">
      <c r="B72" s="30">
        <f>""</f>
        <v/>
      </c>
      <c r="E72" s="16">
        <f>""</f>
        <v/>
      </c>
      <c r="F72" s="16">
        <f>""</f>
        <v/>
      </c>
      <c r="G72" s="16">
        <f>""</f>
        <v/>
      </c>
    </row>
    <row r="73">
      <c r="B73" s="30">
        <f>""</f>
        <v/>
      </c>
      <c r="E73" s="21">
        <f>""</f>
        <v/>
      </c>
      <c r="F73" s="21">
        <f>""</f>
        <v/>
      </c>
      <c r="G73" s="21">
        <f>""</f>
        <v/>
      </c>
    </row>
    <row r="74">
      <c r="B74" s="30">
        <f>""</f>
        <v/>
      </c>
      <c r="E74" s="16">
        <f>""</f>
        <v/>
      </c>
      <c r="F74" s="16">
        <f>""</f>
        <v/>
      </c>
      <c r="G74" s="16">
        <f>""</f>
        <v/>
      </c>
    </row>
    <row r="75">
      <c r="B75" s="30">
        <f>""</f>
        <v/>
      </c>
      <c r="E75" s="21">
        <f>""</f>
        <v/>
      </c>
      <c r="F75" s="21">
        <f>""</f>
        <v/>
      </c>
      <c r="G75" s="21">
        <f>""</f>
        <v/>
      </c>
    </row>
    <row r="76">
      <c r="B76" s="30">
        <f>""</f>
        <v/>
      </c>
      <c r="E76" s="16">
        <f>""</f>
        <v/>
      </c>
      <c r="F76" s="16">
        <f>""</f>
        <v/>
      </c>
      <c r="G76" s="16">
        <f>""</f>
        <v/>
      </c>
    </row>
    <row r="77">
      <c r="B77" s="30">
        <f>""</f>
        <v/>
      </c>
      <c r="E77" s="21">
        <f>""</f>
        <v/>
      </c>
      <c r="F77" s="21">
        <f>""</f>
        <v/>
      </c>
      <c r="G77" s="21">
        <f>""</f>
        <v/>
      </c>
    </row>
    <row r="78">
      <c r="B78" s="30">
        <f>""</f>
        <v/>
      </c>
      <c r="E78" s="16">
        <f>""</f>
        <v/>
      </c>
      <c r="F78" s="16">
        <f>""</f>
        <v/>
      </c>
      <c r="G78" s="16">
        <f>""</f>
        <v/>
      </c>
    </row>
    <row r="79">
      <c r="B79" s="30">
        <f>""</f>
        <v/>
      </c>
      <c r="E79" s="21">
        <f>""</f>
        <v/>
      </c>
      <c r="F79" s="21">
        <f>""</f>
        <v/>
      </c>
      <c r="G79" s="21">
        <f>""</f>
        <v/>
      </c>
    </row>
    <row r="80">
      <c r="B80" s="30">
        <f>""</f>
        <v/>
      </c>
      <c r="E80" s="16">
        <f>""</f>
        <v/>
      </c>
      <c r="F80" s="16">
        <f>""</f>
        <v/>
      </c>
      <c r="G80" s="16">
        <f>""</f>
        <v/>
      </c>
    </row>
    <row r="81">
      <c r="B81" s="30">
        <f>""</f>
        <v/>
      </c>
      <c r="E81" s="21">
        <f>""</f>
        <v/>
      </c>
      <c r="F81" s="21">
        <f>""</f>
        <v/>
      </c>
      <c r="G81" s="21">
        <f>""</f>
        <v/>
      </c>
    </row>
    <row r="82">
      <c r="B82" s="30">
        <f>""</f>
        <v/>
      </c>
      <c r="E82" s="16">
        <f>""</f>
        <v/>
      </c>
      <c r="F82" s="16">
        <f>""</f>
        <v/>
      </c>
      <c r="G82" s="16">
        <f>""</f>
        <v/>
      </c>
    </row>
    <row r="83">
      <c r="B83" s="30">
        <f>""</f>
        <v/>
      </c>
      <c r="E83" s="21">
        <f>""</f>
        <v/>
      </c>
      <c r="F83" s="21">
        <f>""</f>
        <v/>
      </c>
      <c r="G83" s="21">
        <f>""</f>
        <v/>
      </c>
    </row>
    <row r="84">
      <c r="B84" s="30">
        <f>""</f>
        <v/>
      </c>
      <c r="E84" s="16">
        <f>""</f>
        <v/>
      </c>
      <c r="F84" s="16">
        <f>""</f>
        <v/>
      </c>
      <c r="G84" s="16">
        <f>""</f>
        <v/>
      </c>
    </row>
    <row r="85">
      <c r="B85" s="30">
        <f>""</f>
        <v/>
      </c>
      <c r="E85" s="21">
        <f>""</f>
        <v/>
      </c>
      <c r="F85" s="21">
        <f>""</f>
        <v/>
      </c>
      <c r="G85" s="21">
        <f>""</f>
        <v/>
      </c>
    </row>
    <row r="86">
      <c r="B86" s="30">
        <f>""</f>
        <v/>
      </c>
      <c r="E86" s="16">
        <f>""</f>
        <v/>
      </c>
      <c r="F86" s="16">
        <f>""</f>
        <v/>
      </c>
      <c r="G86" s="16">
        <f>""</f>
        <v/>
      </c>
    </row>
    <row r="87">
      <c r="B87" s="30">
        <f>""</f>
        <v/>
      </c>
      <c r="E87" s="21">
        <f>""</f>
        <v/>
      </c>
      <c r="F87" s="21">
        <f>""</f>
        <v/>
      </c>
      <c r="G87" s="21">
        <f>""</f>
        <v/>
      </c>
    </row>
    <row r="88">
      <c r="B88" s="30">
        <f>""</f>
        <v/>
      </c>
      <c r="E88" s="16">
        <f>""</f>
        <v/>
      </c>
      <c r="F88" s="16">
        <f>""</f>
        <v/>
      </c>
      <c r="G88" s="16">
        <f>""</f>
        <v/>
      </c>
    </row>
    <row r="89">
      <c r="B89" s="30">
        <f>""</f>
        <v/>
      </c>
      <c r="E89" s="21">
        <f>""</f>
        <v/>
      </c>
      <c r="F89" s="21">
        <f>""</f>
        <v/>
      </c>
      <c r="G89" s="21">
        <f>""</f>
        <v/>
      </c>
    </row>
    <row r="90">
      <c r="B90" s="30">
        <f>""</f>
        <v/>
      </c>
      <c r="E90" s="16">
        <f>""</f>
        <v/>
      </c>
      <c r="F90" s="16">
        <f>""</f>
        <v/>
      </c>
      <c r="G90" s="16">
        <f>""</f>
        <v/>
      </c>
    </row>
    <row r="91">
      <c r="B91" s="30">
        <f>""</f>
        <v/>
      </c>
      <c r="E91" s="21">
        <f>""</f>
        <v/>
      </c>
      <c r="F91" s="21">
        <f>""</f>
        <v/>
      </c>
      <c r="G91" s="21">
        <f>""</f>
        <v/>
      </c>
    </row>
    <row r="92">
      <c r="B92" s="30">
        <f>""</f>
        <v/>
      </c>
      <c r="E92" s="16">
        <f>""</f>
        <v/>
      </c>
      <c r="F92" s="16">
        <f>""</f>
        <v/>
      </c>
      <c r="G92" s="16">
        <f>""</f>
        <v/>
      </c>
    </row>
    <row r="93">
      <c r="B93" s="30">
        <f>""</f>
        <v/>
      </c>
      <c r="E93" s="21">
        <f>""</f>
        <v/>
      </c>
      <c r="F93" s="21">
        <f>""</f>
        <v/>
      </c>
      <c r="G93" s="21">
        <f>""</f>
        <v/>
      </c>
    </row>
    <row r="94">
      <c r="B94" s="30">
        <f>""</f>
        <v/>
      </c>
      <c r="E94" s="16">
        <f>""</f>
        <v/>
      </c>
      <c r="F94" s="16">
        <f>""</f>
        <v/>
      </c>
      <c r="G94" s="16">
        <f>""</f>
        <v/>
      </c>
    </row>
    <row r="95">
      <c r="B95" s="30">
        <f>""</f>
        <v/>
      </c>
      <c r="E95" s="21">
        <f>""</f>
        <v/>
      </c>
      <c r="F95" s="21">
        <f>""</f>
        <v/>
      </c>
      <c r="G95" s="21">
        <f>""</f>
        <v/>
      </c>
    </row>
    <row r="96">
      <c r="B96" s="30">
        <f>""</f>
        <v/>
      </c>
      <c r="E96" s="16">
        <f>""</f>
        <v/>
      </c>
      <c r="F96" s="16">
        <f>""</f>
        <v/>
      </c>
      <c r="G96" s="16">
        <f>""</f>
        <v/>
      </c>
    </row>
    <row r="97">
      <c r="B97" s="30">
        <f>""</f>
        <v/>
      </c>
      <c r="E97" s="21">
        <f>""</f>
        <v/>
      </c>
      <c r="F97" s="21">
        <f>""</f>
        <v/>
      </c>
      <c r="G97" s="21">
        <f>""</f>
        <v/>
      </c>
    </row>
    <row r="98">
      <c r="B98" s="30">
        <f>""</f>
        <v/>
      </c>
      <c r="E98" s="16">
        <f>""</f>
        <v/>
      </c>
      <c r="F98" s="16">
        <f>""</f>
        <v/>
      </c>
      <c r="G98" s="16">
        <f>""</f>
        <v/>
      </c>
    </row>
    <row r="99">
      <c r="B99" s="30">
        <f>""</f>
        <v/>
      </c>
      <c r="E99" s="21">
        <f>""</f>
        <v/>
      </c>
      <c r="F99" s="21">
        <f>""</f>
        <v/>
      </c>
      <c r="G99" s="21">
        <f>""</f>
        <v/>
      </c>
    </row>
    <row r="100">
      <c r="B100" s="30">
        <f>""</f>
        <v/>
      </c>
      <c r="E100" s="16">
        <f>""</f>
        <v/>
      </c>
      <c r="F100" s="16">
        <f>""</f>
        <v/>
      </c>
      <c r="G100" s="16">
        <f>""</f>
        <v/>
      </c>
    </row>
    <row r="101">
      <c r="B101" s="30">
        <f>""</f>
        <v/>
      </c>
      <c r="E101" s="21">
        <f>""</f>
        <v/>
      </c>
      <c r="F101" s="21">
        <f>""</f>
        <v/>
      </c>
      <c r="G101" s="21">
        <f>""</f>
        <v/>
      </c>
    </row>
  </sheetData>
  <mergeCells count="1">
    <mergeCell ref="A1:E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8" customWidth="1" min="1" max="1"/>
    <col width="110" customWidth="1" min="2" max="2"/>
    <col width="4" customWidth="1" min="3" max="3"/>
    <col width="4" customWidth="1" min="4" max="4"/>
  </cols>
  <sheetData>
    <row r="1" ht="28" customHeight="1">
      <c r="A1" s="1" t="inlineStr">
        <is>
          <t>Mode d'emploi — Amortissement LMNP meublé</t>
        </is>
      </c>
    </row>
    <row r="2"/>
    <row r="3">
      <c r="A3" s="9" t="inlineStr">
        <is>
          <t>Étape</t>
        </is>
      </c>
      <c r="B3" s="28" t="inlineStr">
        <is>
          <t>Instruction</t>
        </is>
      </c>
    </row>
    <row r="4" ht="30" customHeight="1">
      <c r="A4" s="31" t="inlineStr">
        <is>
          <t>1</t>
        </is>
      </c>
      <c r="B4" s="20" t="inlineStr">
        <is>
          <t>Saisir uniquement les cellules jaunes pâle : les autres cellules contiennent des formules automatiques.</t>
        </is>
      </c>
    </row>
    <row r="5" ht="30" customHeight="1">
      <c r="A5" s="32" t="inlineStr">
        <is>
          <t>2</t>
        </is>
      </c>
      <c r="B5" s="24" t="inlineStr">
        <is>
          <t>Dans la feuille Paramètres, renseigner l'année fiscale, les durées d'amortissement et les taux indicatifs.</t>
        </is>
      </c>
    </row>
    <row r="6" ht="30" customHeight="1">
      <c r="A6" s="31" t="inlineStr">
        <is>
          <t>3</t>
        </is>
      </c>
      <c r="B6" s="20" t="inlineStr">
        <is>
          <t>Dans Biens_Amortissements, créer une ligne par logement et ventiler correctement terrain, bâti, travaux, mobilier et frais d'acquisition.</t>
        </is>
      </c>
    </row>
    <row r="7" ht="30" customHeight="1">
      <c r="A7" s="32" t="inlineStr">
        <is>
          <t>4</t>
        </is>
      </c>
      <c r="B7" s="24" t="inlineStr">
        <is>
          <t>Ne jamais amortir la valeur du terrain : la quote-part terrain (colonne I) est exclue de la base amortissable.</t>
        </is>
      </c>
    </row>
    <row r="8" ht="30" customHeight="1">
      <c r="A8" s="31" t="inlineStr">
        <is>
          <t>5</t>
        </is>
      </c>
      <c r="B8" s="20" t="inlineStr">
        <is>
          <t>Les amortissements du bâti sont calculés au prorata temporis de la première année de mise en location.</t>
        </is>
      </c>
    </row>
    <row r="9" ht="30" customHeight="1">
      <c r="A9" s="32" t="inlineStr">
        <is>
          <t>6</t>
        </is>
      </c>
      <c r="B9" s="24" t="inlineStr">
        <is>
          <t>L'amortissement imputable est plafonné au résultat avant amortissement : l'excédent devient un report d'amortissement (colonne AB).</t>
        </is>
      </c>
    </row>
    <row r="10" ht="30" customHeight="1">
      <c r="A10" s="31" t="inlineStr">
        <is>
          <t>7</t>
        </is>
      </c>
      <c r="B10" s="20" t="inlineStr">
        <is>
          <t>Conserver factures, actes notariés, inventaires du mobilier et tous les justificatifs de charges.</t>
        </is>
      </c>
    </row>
    <row r="11" ht="30" customHeight="1">
      <c r="A11" s="32" t="inlineStr">
        <is>
          <t>8</t>
        </is>
      </c>
      <c r="B11" s="24" t="inlineStr">
        <is>
          <t>Faire vérifier les durées d'amortissement et la ventilation par composants avec un expert-comptable.</t>
        </is>
      </c>
    </row>
    <row r="12" ht="30" customHeight="1">
      <c r="A12" s="31" t="inlineStr">
        <is>
          <t>9</t>
        </is>
      </c>
      <c r="B12" s="20" t="inlineStr">
        <is>
          <t>Déclarer les revenus LMNP dans la catégorie BIC, via la liasse fiscale adaptée (régime réel).</t>
        </is>
      </c>
    </row>
    <row r="13" ht="30" customHeight="1">
      <c r="A13" s="32" t="inlineStr">
        <is>
          <t>10</t>
        </is>
      </c>
      <c r="B13" s="24" t="inlineStr">
        <is>
          <t>Les calculs sont indicatifs et ne remplacent en aucun cas une validation comptable et fiscale.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2026-08-27T16:36:30Z</dcterms:created>
  <dcterms:modified xmlns:dcterms="http://purl.org/dc/terms/" xmlns:xsi="http://www.w3.org/2001/XMLSchema-instance" xsi:type="dcterms:W3CDTF">2026-08-27T16:36:30Z</dcterms:modified>
</cp:coreProperties>
</file>