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testations" sheetId="1" state="visible" r:id="rId1"/>
    <sheet xmlns:r="http://schemas.openxmlformats.org/officeDocument/2006/relationships" name="Contrôles CAF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 ##0.00 €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0E7490"/>
      <sz val="12"/>
    </font>
    <font>
      <name val="Calibri"/>
      <b val="1"/>
      <color rgb="00DC2626"/>
      <sz val="11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0F2FE"/>
      </patternFill>
    </fill>
    <fill>
      <patternFill patternType="solid">
        <fgColor rgb="000E7490"/>
      </patternFill>
    </fill>
    <fill>
      <patternFill patternType="solid">
        <fgColor rgb="00F0F9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5" fillId="0" borderId="0" pivotButton="0" quotePrefix="0" xfId="0"/>
    <xf numFmtId="0" fontId="6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left" vertical="center" wrapText="1"/>
    </xf>
    <xf numFmtId="0" fontId="4" fillId="8" borderId="1" applyAlignment="1" pivotButton="0" quotePrefix="0" xfId="0">
      <alignment horizontal="left" vertical="center" wrapText="1"/>
    </xf>
    <xf numFmtId="0" fontId="3" fillId="8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1FAE5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Nombre d'attestations par ville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'Synthèse'!B16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'Synthèse'!$A$17:$A$26</f>
            </numRef>
          </cat>
          <val>
            <numRef>
              <f>'Synthèse'!$B$17:$B$26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Ville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Nombre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logements nus / meublés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E7490"/>
              </a:solidFill>
              <a:ln xmlns:a="http://schemas.openxmlformats.org/drawingml/2006/main">
                <a:prstDash val="solid"/>
              </a:ln>
            </spPr>
          </dPt>
          <cat>
            <numRef>
              <f>'Synthèse'!$A$7:$A$8</f>
            </numRef>
          </cat>
          <val>
            <numRef>
              <f>'Synthèse'!$B$7:$B$8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6" customWidth="1" min="3" max="3"/>
    <col width="30" customWidth="1" min="4" max="4"/>
    <col width="12" customWidth="1" min="5" max="5"/>
    <col width="16" customWidth="1" min="6" max="6"/>
    <col width="16" customWidth="1" min="7" max="7"/>
    <col width="18" customWidth="1" min="8" max="8"/>
    <col width="20" customWidth="1" min="9" max="9"/>
    <col width="20" customWidth="1" min="10" max="10"/>
    <col width="22" customWidth="1" min="11" max="11"/>
    <col width="20" customWidth="1" min="12" max="12"/>
    <col width="22" customWidth="1" min="13" max="13"/>
    <col width="18" customWidth="1" min="14" max="14"/>
    <col width="18" customWidth="1" min="15" max="15"/>
    <col width="16" customWidth="1" min="16" max="16"/>
    <col width="24" customWidth="1" min="17" max="17"/>
    <col width="28" customWidth="1" min="18" max="18"/>
  </cols>
  <sheetData>
    <row r="1" ht="32" customHeight="1">
      <c r="A1" s="1" t="inlineStr">
        <is>
          <t>ATTESTATIONS DE LOYER — BASE DE DONNÉES CAF</t>
        </is>
      </c>
    </row>
    <row r="2" ht="40" customHeight="1">
      <c r="A2" s="2" t="inlineStr">
        <is>
          <t>ID Attestation</t>
        </is>
      </c>
      <c r="B2" s="2" t="inlineStr">
        <is>
          <t>Nom et prénom du locataire</t>
        </is>
      </c>
      <c r="C2" s="2" t="inlineStr">
        <is>
          <t>Date de naissance</t>
        </is>
      </c>
      <c r="D2" s="2" t="inlineStr">
        <is>
          <t>Adresse du logement</t>
        </is>
      </c>
      <c r="E2" s="2" t="inlineStr">
        <is>
          <t>Code postal</t>
        </is>
      </c>
      <c r="F2" s="2" t="inlineStr">
        <is>
          <t>Ville</t>
        </is>
      </c>
      <c r="G2" s="2" t="inlineStr">
        <is>
          <t>Type de logement</t>
        </is>
      </c>
      <c r="H2" s="2" t="inlineStr">
        <is>
          <t>Date de début de bail</t>
        </is>
      </c>
      <c r="I2" s="2" t="inlineStr">
        <is>
          <t>Loyer mensuel HC (€)</t>
        </is>
      </c>
      <c r="J2" s="2" t="inlineStr">
        <is>
          <t>Charges mensuelles (€)</t>
        </is>
      </c>
      <c r="K2" s="2" t="inlineStr">
        <is>
          <t>Loyer total mensuel (€)</t>
        </is>
      </c>
      <c r="L2" s="2" t="inlineStr">
        <is>
          <t>Dépôt de garantie (€)</t>
        </is>
      </c>
      <c r="M2" s="2" t="inlineStr">
        <is>
          <t>Nom du bailleur</t>
        </is>
      </c>
      <c r="N2" s="2" t="inlineStr">
        <is>
          <t>Statut du bailleur</t>
        </is>
      </c>
      <c r="O2" s="2" t="inlineStr">
        <is>
          <t>SIRET bailleur</t>
        </is>
      </c>
      <c r="P2" s="2" t="inlineStr">
        <is>
          <t>Date d'émission</t>
        </is>
      </c>
      <c r="Q2" s="2" t="inlineStr">
        <is>
          <t>Attestation conforme CAF ?</t>
        </is>
      </c>
      <c r="R2" s="2" t="inlineStr">
        <is>
          <t>Commentaire</t>
        </is>
      </c>
    </row>
    <row r="3" ht="20" customHeight="1">
      <c r="A3" s="3" t="inlineStr">
        <is>
          <t>ATT-2026-001</t>
        </is>
      </c>
      <c r="B3" s="3" t="inlineStr">
        <is>
          <t>Camille Durand</t>
        </is>
      </c>
      <c r="C3" s="24" t="n">
        <v>36599</v>
      </c>
      <c r="D3" s="3" t="inlineStr">
        <is>
          <t>12 rue de la République</t>
        </is>
      </c>
      <c r="E3" s="3" t="inlineStr">
        <is>
          <t>69002</t>
        </is>
      </c>
      <c r="F3" s="3" t="inlineStr">
        <is>
          <t>Lyon</t>
        </is>
      </c>
      <c r="G3" s="3" t="inlineStr">
        <is>
          <t>nu</t>
        </is>
      </c>
      <c r="H3" s="24" t="n">
        <v>46023</v>
      </c>
      <c r="I3" s="25" t="n">
        <v>780</v>
      </c>
      <c r="J3" s="25" t="n">
        <v>80</v>
      </c>
      <c r="K3" s="26">
        <f>I3+J3</f>
        <v/>
      </c>
      <c r="L3" s="26">
        <f>IF(G3="meublé",I3*2,I3)</f>
        <v/>
      </c>
      <c r="M3" s="3" t="inlineStr">
        <is>
          <t>Marc Dupont</t>
        </is>
      </c>
      <c r="N3" s="3" t="inlineStr">
        <is>
          <t>particulier</t>
        </is>
      </c>
      <c r="O3" s="3" t="inlineStr"/>
      <c r="P3" s="24" t="n">
        <v>46027</v>
      </c>
      <c r="Q3" s="7">
        <f>IF(AND(P3&gt;=H3,K3&gt;0),"Oui","Non")</f>
        <v/>
      </c>
    </row>
    <row r="4" ht="20" customHeight="1">
      <c r="A4" s="8" t="inlineStr">
        <is>
          <t>ATT-2026-002</t>
        </is>
      </c>
      <c r="B4" s="8" t="inlineStr">
        <is>
          <t>Julien Moreau</t>
        </is>
      </c>
      <c r="C4" s="27" t="n">
        <v>33807</v>
      </c>
      <c r="D4" s="8" t="inlineStr">
        <is>
          <t>8 avenue Victor Hugo</t>
        </is>
      </c>
      <c r="E4" s="8" t="inlineStr">
        <is>
          <t>75116</t>
        </is>
      </c>
      <c r="F4" s="8" t="inlineStr">
        <is>
          <t>Paris</t>
        </is>
      </c>
      <c r="G4" s="8" t="inlineStr">
        <is>
          <t>meublé</t>
        </is>
      </c>
      <c r="H4" s="27" t="n">
        <v>46054</v>
      </c>
      <c r="I4" s="25" t="n">
        <v>1200</v>
      </c>
      <c r="J4" s="25" t="n">
        <v>150</v>
      </c>
      <c r="K4" s="28">
        <f>I4+J4</f>
        <v/>
      </c>
      <c r="L4" s="28">
        <f>IF(G4="meublé",I4*2,I4)</f>
        <v/>
      </c>
      <c r="M4" s="8" t="inlineStr">
        <is>
          <t>SCI Les Toits</t>
        </is>
      </c>
      <c r="N4" s="8" t="inlineStr">
        <is>
          <t>SCI</t>
        </is>
      </c>
      <c r="O4" s="8" t="inlineStr">
        <is>
          <t>82341567800014</t>
        </is>
      </c>
      <c r="P4" s="27" t="n">
        <v>46056</v>
      </c>
      <c r="Q4" s="7">
        <f>IF(AND(P4&gt;=H4,K4&gt;0),"Oui","Non")</f>
        <v/>
      </c>
    </row>
    <row r="5" ht="20" customHeight="1">
      <c r="A5" s="3" t="inlineStr">
        <is>
          <t>ATT-2026-003</t>
        </is>
      </c>
      <c r="B5" s="3" t="inlineStr">
        <is>
          <t>Sophie Lefèvre</t>
        </is>
      </c>
      <c r="C5" s="24" t="n">
        <v>36104</v>
      </c>
      <c r="D5" s="3" t="inlineStr">
        <is>
          <t>24 cours Gambetta</t>
        </is>
      </c>
      <c r="E5" s="3" t="inlineStr">
        <is>
          <t>33000</t>
        </is>
      </c>
      <c r="F5" s="3" t="inlineStr">
        <is>
          <t>Bordeaux</t>
        </is>
      </c>
      <c r="G5" s="3" t="inlineStr">
        <is>
          <t>nu</t>
        </is>
      </c>
      <c r="H5" s="24" t="n">
        <v>46037</v>
      </c>
      <c r="I5" s="25" t="n">
        <v>850</v>
      </c>
      <c r="J5" s="25" t="n">
        <v>90</v>
      </c>
      <c r="K5" s="26">
        <f>I5+J5</f>
        <v/>
      </c>
      <c r="L5" s="26">
        <f>IF(G5="meublé",I5*2,I5)</f>
        <v/>
      </c>
      <c r="M5" s="3" t="inlineStr">
        <is>
          <t>Anne Lefranc</t>
        </is>
      </c>
      <c r="N5" s="3" t="inlineStr">
        <is>
          <t>particulier</t>
        </is>
      </c>
      <c r="O5" s="3" t="inlineStr"/>
      <c r="P5" s="24" t="n">
        <v>46042</v>
      </c>
      <c r="Q5" s="7">
        <f>IF(AND(P5&gt;=H5,K5&gt;0),"Oui","Non")</f>
        <v/>
      </c>
    </row>
    <row r="6" ht="20" customHeight="1">
      <c r="A6" s="8" t="inlineStr">
        <is>
          <t>ATT-2026-004</t>
        </is>
      </c>
      <c r="B6" s="8" t="inlineStr">
        <is>
          <t>Thomas Bernard</t>
        </is>
      </c>
      <c r="C6" s="27" t="n">
        <v>32993</v>
      </c>
      <c r="D6" s="8" t="inlineStr">
        <is>
          <t>14 rue Nationale</t>
        </is>
      </c>
      <c r="E6" s="8" t="inlineStr">
        <is>
          <t>59000</t>
        </is>
      </c>
      <c r="F6" s="8" t="inlineStr">
        <is>
          <t>Lille</t>
        </is>
      </c>
      <c r="G6" s="8" t="inlineStr">
        <is>
          <t>nu</t>
        </is>
      </c>
      <c r="H6" s="27" t="n">
        <v>46082</v>
      </c>
      <c r="I6" s="25" t="n">
        <v>700</v>
      </c>
      <c r="J6" s="25" t="n">
        <v>60</v>
      </c>
      <c r="K6" s="28">
        <f>I6+J6</f>
        <v/>
      </c>
      <c r="L6" s="28">
        <f>IF(G6="meublé",I6*2,I6)</f>
        <v/>
      </c>
      <c r="M6" s="8" t="inlineStr">
        <is>
          <t>Gestion Nord SAS</t>
        </is>
      </c>
      <c r="N6" s="8" t="inlineStr">
        <is>
          <t>professionnel</t>
        </is>
      </c>
      <c r="O6" s="8" t="inlineStr">
        <is>
          <t>41278934500029</t>
        </is>
      </c>
      <c r="P6" s="27" t="n">
        <v>46085</v>
      </c>
      <c r="Q6" s="7">
        <f>IF(AND(P6&gt;=H6,K6&gt;0),"Oui","Non")</f>
        <v/>
      </c>
    </row>
    <row r="7" ht="20" customHeight="1">
      <c r="A7" s="3" t="inlineStr">
        <is>
          <t>ATT-2026-005</t>
        </is>
      </c>
      <c r="B7" s="3" t="inlineStr">
        <is>
          <t>Léa Martin</t>
        </is>
      </c>
      <c r="C7" s="24" t="n">
        <v>37152</v>
      </c>
      <c r="D7" s="3" t="inlineStr">
        <is>
          <t>7 boulevard de Strasbourg</t>
        </is>
      </c>
      <c r="E7" s="3" t="inlineStr">
        <is>
          <t>83000</t>
        </is>
      </c>
      <c r="F7" s="3" t="inlineStr">
        <is>
          <t>Toulon</t>
        </is>
      </c>
      <c r="G7" s="3" t="inlineStr">
        <is>
          <t>meublé</t>
        </is>
      </c>
      <c r="H7" s="24" t="n">
        <v>46068</v>
      </c>
      <c r="I7" s="25" t="n">
        <v>950</v>
      </c>
      <c r="J7" s="25" t="n">
        <v>130</v>
      </c>
      <c r="K7" s="26">
        <f>I7+J7</f>
        <v/>
      </c>
      <c r="L7" s="26">
        <f>IF(G7="meublé",I7*2,I7)</f>
        <v/>
      </c>
      <c r="M7" s="3" t="inlineStr">
        <is>
          <t>Pierre Bonnet</t>
        </is>
      </c>
      <c r="N7" s="3" t="inlineStr">
        <is>
          <t>particulier</t>
        </is>
      </c>
      <c r="O7" s="3" t="inlineStr"/>
      <c r="P7" s="24" t="n">
        <v>46071</v>
      </c>
      <c r="Q7" s="7">
        <f>IF(AND(P7&gt;=H7,K7&gt;0),"Oui","Non")</f>
        <v/>
      </c>
    </row>
    <row r="8" ht="20" customHeight="1">
      <c r="A8" s="8" t="inlineStr">
        <is>
          <t>ATT-2026-006</t>
        </is>
      </c>
      <c r="B8" s="8" t="inlineStr">
        <is>
          <t>Nicolas Petit</t>
        </is>
      </c>
      <c r="C8" s="27" t="n">
        <v>35227</v>
      </c>
      <c r="D8" s="8" t="inlineStr">
        <is>
          <t>5 place de la Comédie</t>
        </is>
      </c>
      <c r="E8" s="8" t="inlineStr">
        <is>
          <t>34000</t>
        </is>
      </c>
      <c r="F8" s="8" t="inlineStr">
        <is>
          <t>Montpellier</t>
        </is>
      </c>
      <c r="G8" s="8" t="inlineStr">
        <is>
          <t>nu</t>
        </is>
      </c>
      <c r="H8" s="27" t="n">
        <v>46113</v>
      </c>
      <c r="I8" s="25" t="n">
        <v>750</v>
      </c>
      <c r="J8" s="25" t="n">
        <v>75</v>
      </c>
      <c r="K8" s="28">
        <f>I8+J8</f>
        <v/>
      </c>
      <c r="L8" s="28">
        <f>IF(G8="meublé",I8*2,I8)</f>
        <v/>
      </c>
      <c r="M8" s="8" t="inlineStr">
        <is>
          <t>SCI Soleil Sud</t>
        </is>
      </c>
      <c r="N8" s="8" t="inlineStr">
        <is>
          <t>SCI</t>
        </is>
      </c>
      <c r="O8" s="8" t="inlineStr">
        <is>
          <t>79834512300018</t>
        </is>
      </c>
      <c r="P8" s="27" t="n">
        <v>46114</v>
      </c>
      <c r="Q8" s="7">
        <f>IF(AND(P8&gt;=H8,K8&gt;0),"Oui","Non")</f>
        <v/>
      </c>
    </row>
    <row r="9" ht="20" customHeight="1">
      <c r="A9" s="3" t="inlineStr">
        <is>
          <t>ATT-2026-007</t>
        </is>
      </c>
      <c r="B9" s="3" t="inlineStr">
        <is>
          <t>Émilie Rousseau</t>
        </is>
      </c>
      <c r="C9" s="24" t="n">
        <v>34393</v>
      </c>
      <c r="D9" s="3" t="inlineStr">
        <is>
          <t>18 rue Saint-Jacques</t>
        </is>
      </c>
      <c r="E9" s="3" t="inlineStr">
        <is>
          <t>44000</t>
        </is>
      </c>
      <c r="F9" s="3" t="inlineStr">
        <is>
          <t>Nantes</t>
        </is>
      </c>
      <c r="G9" s="3" t="inlineStr">
        <is>
          <t>meublé</t>
        </is>
      </c>
      <c r="H9" s="24" t="n">
        <v>46023</v>
      </c>
      <c r="I9" s="25" t="n">
        <v>1050</v>
      </c>
      <c r="J9" s="25" t="n">
        <v>140</v>
      </c>
      <c r="K9" s="26">
        <f>I9+J9</f>
        <v/>
      </c>
      <c r="L9" s="26">
        <f>IF(G9="meublé",I9*2,I9)</f>
        <v/>
      </c>
      <c r="M9" s="3" t="inlineStr">
        <is>
          <t>Jacques Moreau</t>
        </is>
      </c>
      <c r="N9" s="3" t="inlineStr">
        <is>
          <t>particulier</t>
        </is>
      </c>
      <c r="O9" s="3" t="inlineStr"/>
      <c r="P9" s="24" t="n">
        <v>46025</v>
      </c>
      <c r="Q9" s="7">
        <f>IF(AND(P9&gt;=H9,K9&gt;0),"Oui","Non")</f>
        <v/>
      </c>
    </row>
    <row r="10" ht="20" customHeight="1">
      <c r="A10" s="8" t="inlineStr">
        <is>
          <t>ATT-2026-008</t>
        </is>
      </c>
      <c r="B10" s="8" t="inlineStr">
        <is>
          <t>Antoine Garcia</t>
        </is>
      </c>
      <c r="C10" s="27" t="n">
        <v>32358</v>
      </c>
      <c r="D10" s="8" t="inlineStr">
        <is>
          <t>3 rue des Fleurs</t>
        </is>
      </c>
      <c r="E10" s="8" t="inlineStr">
        <is>
          <t>31000</t>
        </is>
      </c>
      <c r="F10" s="8" t="inlineStr">
        <is>
          <t>Toulouse</t>
        </is>
      </c>
      <c r="G10" s="8" t="inlineStr">
        <is>
          <t>nu</t>
        </is>
      </c>
      <c r="H10" s="27" t="n">
        <v>46096</v>
      </c>
      <c r="I10" s="25" t="n">
        <v>680</v>
      </c>
      <c r="J10" s="25" t="n">
        <v>55</v>
      </c>
      <c r="K10" s="28">
        <f>I10+J10</f>
        <v/>
      </c>
      <c r="L10" s="28">
        <f>IF(G10="meublé",I10*2,I10)</f>
        <v/>
      </c>
      <c r="M10" s="8" t="inlineStr">
        <is>
          <t>Immo Sud SARL</t>
        </is>
      </c>
      <c r="N10" s="8" t="inlineStr">
        <is>
          <t>professionnel</t>
        </is>
      </c>
      <c r="O10" s="8" t="inlineStr">
        <is>
          <t>55612378900041</t>
        </is>
      </c>
      <c r="P10" s="27" t="n">
        <v>46098</v>
      </c>
      <c r="Q10" s="7">
        <f>IF(AND(P10&gt;=H10,K10&gt;0),"Oui","Non")</f>
        <v/>
      </c>
    </row>
    <row r="11" ht="20" customHeight="1">
      <c r="A11" s="3" t="inlineStr">
        <is>
          <t>ATT-2026-009</t>
        </is>
      </c>
      <c r="B11" s="3" t="inlineStr">
        <is>
          <t>Claire Robert</t>
        </is>
      </c>
      <c r="C11" s="24" t="n">
        <v>36519</v>
      </c>
      <c r="D11" s="3" t="inlineStr">
        <is>
          <t>29 rue du Maréchal Foch</t>
        </is>
      </c>
      <c r="E11" s="3" t="inlineStr">
        <is>
          <t>67000</t>
        </is>
      </c>
      <c r="F11" s="3" t="inlineStr">
        <is>
          <t>Strasbourg</t>
        </is>
      </c>
      <c r="G11" s="3" t="inlineStr">
        <is>
          <t>nu</t>
        </is>
      </c>
      <c r="H11" s="24" t="n">
        <v>46143</v>
      </c>
      <c r="I11" s="25" t="n">
        <v>820</v>
      </c>
      <c r="J11" s="25" t="n">
        <v>95</v>
      </c>
      <c r="K11" s="26">
        <f>I11+J11</f>
        <v/>
      </c>
      <c r="L11" s="26">
        <f>IF(G11="meublé",I11*2,I11)</f>
        <v/>
      </c>
      <c r="M11" s="3" t="inlineStr">
        <is>
          <t>Hélène Weiss</t>
        </is>
      </c>
      <c r="N11" s="3" t="inlineStr">
        <is>
          <t>particulier</t>
        </is>
      </c>
      <c r="O11" s="3" t="inlineStr"/>
      <c r="P11" s="24" t="n">
        <v>46148</v>
      </c>
      <c r="Q11" s="7">
        <f>IF(AND(P11&gt;=H11,K11&gt;0),"Oui","Non")</f>
        <v/>
      </c>
    </row>
    <row r="12" ht="20" customHeight="1">
      <c r="A12" s="8" t="inlineStr">
        <is>
          <t>ATT-2026-010</t>
        </is>
      </c>
      <c r="B12" s="8" t="inlineStr">
        <is>
          <t>Hugo Laurent</t>
        </is>
      </c>
      <c r="C12" s="27" t="n">
        <v>31184</v>
      </c>
      <c r="D12" s="8" t="inlineStr">
        <is>
          <t>11 avenue du Général Leclerc</t>
        </is>
      </c>
      <c r="E12" s="8" t="inlineStr">
        <is>
          <t>13008</t>
        </is>
      </c>
      <c r="F12" s="8" t="inlineStr">
        <is>
          <t>Marseille</t>
        </is>
      </c>
      <c r="G12" s="8" t="inlineStr">
        <is>
          <t>meublé</t>
        </is>
      </c>
      <c r="H12" s="27" t="n">
        <v>46113</v>
      </c>
      <c r="I12" s="25" t="n">
        <v>1100</v>
      </c>
      <c r="J12" s="25" t="n">
        <v>165</v>
      </c>
      <c r="K12" s="28">
        <f>I12+J12</f>
        <v/>
      </c>
      <c r="L12" s="28">
        <f>IF(G12="meublé",I12*2,I12)</f>
        <v/>
      </c>
      <c r="M12" s="8" t="inlineStr">
        <is>
          <t>SCI Provence</t>
        </is>
      </c>
      <c r="N12" s="8" t="inlineStr">
        <is>
          <t>SCI</t>
        </is>
      </c>
      <c r="O12" s="8" t="inlineStr">
        <is>
          <t>63109245700022</t>
        </is>
      </c>
      <c r="P12" s="27" t="n">
        <v>46115</v>
      </c>
      <c r="Q12" s="7">
        <f>IF(AND(P12&gt;=H12,K12&gt;0),"Oui","Non")</f>
        <v/>
      </c>
    </row>
  </sheetData>
  <mergeCells count="1">
    <mergeCell ref="A1:R1"/>
  </mergeCells>
  <conditionalFormatting sqref="Q3">
    <cfRule type="expression" priority="1" dxfId="0" stopIfTrue="1">
      <formula>Q3="Oui"</formula>
    </cfRule>
    <cfRule type="expression" priority="2" dxfId="1" stopIfTrue="1">
      <formula>Q3="Non"</formula>
    </cfRule>
  </conditionalFormatting>
  <conditionalFormatting sqref="Q4">
    <cfRule type="expression" priority="3" dxfId="0" stopIfTrue="1">
      <formula>Q4="Oui"</formula>
    </cfRule>
    <cfRule type="expression" priority="4" dxfId="1" stopIfTrue="1">
      <formula>Q4="Non"</formula>
    </cfRule>
  </conditionalFormatting>
  <conditionalFormatting sqref="Q5">
    <cfRule type="expression" priority="5" dxfId="0" stopIfTrue="1">
      <formula>Q5="Oui"</formula>
    </cfRule>
    <cfRule type="expression" priority="6" dxfId="1" stopIfTrue="1">
      <formula>Q5="Non"</formula>
    </cfRule>
  </conditionalFormatting>
  <conditionalFormatting sqref="Q6">
    <cfRule type="expression" priority="7" dxfId="0" stopIfTrue="1">
      <formula>Q6="Oui"</formula>
    </cfRule>
    <cfRule type="expression" priority="8" dxfId="1" stopIfTrue="1">
      <formula>Q6="Non"</formula>
    </cfRule>
  </conditionalFormatting>
  <conditionalFormatting sqref="Q7">
    <cfRule type="expression" priority="9" dxfId="0" stopIfTrue="1">
      <formula>Q7="Oui"</formula>
    </cfRule>
    <cfRule type="expression" priority="10" dxfId="1" stopIfTrue="1">
      <formula>Q7="Non"</formula>
    </cfRule>
  </conditionalFormatting>
  <conditionalFormatting sqref="Q8">
    <cfRule type="expression" priority="11" dxfId="0" stopIfTrue="1">
      <formula>Q8="Oui"</formula>
    </cfRule>
    <cfRule type="expression" priority="12" dxfId="1" stopIfTrue="1">
      <formula>Q8="Non"</formula>
    </cfRule>
  </conditionalFormatting>
  <conditionalFormatting sqref="Q9">
    <cfRule type="expression" priority="13" dxfId="0" stopIfTrue="1">
      <formula>Q9="Oui"</formula>
    </cfRule>
    <cfRule type="expression" priority="14" dxfId="1" stopIfTrue="1">
      <formula>Q9="Non"</formula>
    </cfRule>
  </conditionalFormatting>
  <conditionalFormatting sqref="Q10">
    <cfRule type="expression" priority="15" dxfId="0" stopIfTrue="1">
      <formula>Q10="Oui"</formula>
    </cfRule>
    <cfRule type="expression" priority="16" dxfId="1" stopIfTrue="1">
      <formula>Q10="Non"</formula>
    </cfRule>
  </conditionalFormatting>
  <conditionalFormatting sqref="Q11">
    <cfRule type="expression" priority="17" dxfId="0" stopIfTrue="1">
      <formula>Q11="Oui"</formula>
    </cfRule>
    <cfRule type="expression" priority="18" dxfId="1" stopIfTrue="1">
      <formula>Q11="Non"</formula>
    </cfRule>
  </conditionalFormatting>
  <conditionalFormatting sqref="Q12">
    <cfRule type="expression" priority="19" dxfId="0" stopIfTrue="1">
      <formula>Q12="Oui"</formula>
    </cfRule>
    <cfRule type="expression" priority="20" dxfId="1" stopIfTrue="1">
      <formula>Q12="Non"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18" customWidth="1" min="4" max="4"/>
    <col width="22" customWidth="1" min="5" max="5"/>
    <col width="20" customWidth="1" min="6" max="6"/>
    <col width="24" customWidth="1" min="7" max="7"/>
    <col width="26" customWidth="1" min="8" max="8"/>
    <col width="18" customWidth="1" min="9" max="9"/>
    <col width="32" customWidth="1" min="10" max="10"/>
  </cols>
  <sheetData>
    <row r="1" ht="30" customHeight="1">
      <c r="A1" s="1" t="inlineStr">
        <is>
          <t>CONTRÔLES CAF — TABLEAU DE SYNTHÈSE DES DOSSIERS</t>
        </is>
      </c>
    </row>
    <row r="2" ht="22" customHeight="1">
      <c r="A2" s="11" t="inlineStr">
        <is>
          <t>Nombre total d'attestations</t>
        </is>
      </c>
      <c r="B2" s="12">
        <f>COUNTA(B12:B21)</f>
        <v/>
      </c>
    </row>
    <row r="3" ht="22" customHeight="1">
      <c r="A3" s="11" t="inlineStr">
        <is>
          <t>Nombre de dossiers complets</t>
        </is>
      </c>
      <c r="B3" s="12">
        <f>COUNTIF(I12:I21,"Oui")</f>
        <v/>
      </c>
    </row>
    <row r="4" ht="22" customHeight="1">
      <c r="A4" s="11" t="inlineStr">
        <is>
          <t>Nombre de dossiers à corriger</t>
        </is>
      </c>
      <c r="B4" s="12">
        <f>COUNTIF(I12:I21,"Non")</f>
        <v/>
      </c>
    </row>
    <row r="5" ht="22" customHeight="1">
      <c r="A5" s="11" t="inlineStr">
        <is>
          <t>Loyer moyen déclaré (€)</t>
        </is>
      </c>
      <c r="B5" s="29">
        <f>IFERROR(AVERAGE(E12:E21),0)</f>
        <v/>
      </c>
    </row>
    <row r="6" ht="22" customHeight="1">
      <c r="A6" s="11" t="inlineStr">
        <is>
          <t>Total loyers mensuels (€)</t>
        </is>
      </c>
      <c r="B6" s="29">
        <f>IFERROR(SUM(E12:E21),0)</f>
        <v/>
      </c>
    </row>
    <row r="7"/>
    <row r="8" ht="8" customHeight="1"/>
    <row r="9"/>
    <row r="10"/>
    <row r="11" ht="38" customHeight="1">
      <c r="A11" s="14" t="inlineStr">
        <is>
          <t>ID Attestation</t>
        </is>
      </c>
      <c r="B11" s="14" t="inlineStr">
        <is>
          <t>Nom du locataire</t>
        </is>
      </c>
      <c r="C11" s="14" t="inlineStr">
        <is>
          <t>Commune</t>
        </is>
      </c>
      <c r="D11" s="14" t="inlineStr">
        <is>
          <t>Type de logement</t>
        </is>
      </c>
      <c r="E11" s="14" t="inlineStr">
        <is>
          <t>Loyer total mensuel (€)</t>
        </is>
      </c>
      <c r="F11" s="14" t="inlineStr">
        <is>
          <t>Date de début de bail</t>
        </is>
      </c>
      <c r="G11" s="14" t="inlineStr">
        <is>
          <t>Attestation conforme CAF ?</t>
        </is>
      </c>
      <c r="H11" s="14" t="inlineStr">
        <is>
          <t>Pièce justificative fournie ?</t>
        </is>
      </c>
      <c r="I11" s="14" t="inlineStr">
        <is>
          <t>Dossier complet ?</t>
        </is>
      </c>
      <c r="J11" s="14" t="inlineStr">
        <is>
          <t>Observations</t>
        </is>
      </c>
    </row>
    <row r="12" ht="20" customHeight="1">
      <c r="A12" s="3">
        <f>Attestations!A3</f>
        <v/>
      </c>
      <c r="B12" s="3">
        <f>Attestations!B3</f>
        <v/>
      </c>
      <c r="C12" s="3">
        <f>Attestations!F3</f>
        <v/>
      </c>
      <c r="D12" s="3">
        <f>Attestations!G3</f>
        <v/>
      </c>
      <c r="E12" s="26">
        <f>Attestations!K3</f>
        <v/>
      </c>
      <c r="F12" s="24">
        <f>Attestations!H3</f>
        <v/>
      </c>
      <c r="G12" s="3">
        <f>Attestations!Q3</f>
        <v/>
      </c>
      <c r="H12" s="15" t="inlineStr">
        <is>
          <t>Oui</t>
        </is>
      </c>
      <c r="I12" s="3">
        <f>IF(AND(G12="Oui",H12="Oui"),"Oui","Non")</f>
        <v/>
      </c>
      <c r="J12" s="16" t="inlineStr">
        <is>
          <t>Dossier en ordre</t>
        </is>
      </c>
    </row>
    <row r="13" ht="20" customHeight="1">
      <c r="A13" s="8">
        <f>Attestations!A4</f>
        <v/>
      </c>
      <c r="B13" s="8">
        <f>Attestations!B4</f>
        <v/>
      </c>
      <c r="C13" s="8">
        <f>Attestations!F4</f>
        <v/>
      </c>
      <c r="D13" s="8">
        <f>Attestations!G4</f>
        <v/>
      </c>
      <c r="E13" s="28">
        <f>Attestations!K4</f>
        <v/>
      </c>
      <c r="F13" s="27">
        <f>Attestations!H4</f>
        <v/>
      </c>
      <c r="G13" s="8">
        <f>Attestations!Q4</f>
        <v/>
      </c>
      <c r="H13" s="15" t="inlineStr">
        <is>
          <t>Oui</t>
        </is>
      </c>
      <c r="I13" s="8">
        <f>IF(AND(G13="Oui",H13="Oui"),"Oui","Non")</f>
        <v/>
      </c>
      <c r="J13" s="17" t="inlineStr">
        <is>
          <t>Bail signé numériquement</t>
        </is>
      </c>
    </row>
    <row r="14" ht="20" customHeight="1">
      <c r="A14" s="3">
        <f>Attestations!A5</f>
        <v/>
      </c>
      <c r="B14" s="3">
        <f>Attestations!B5</f>
        <v/>
      </c>
      <c r="C14" s="3">
        <f>Attestations!F5</f>
        <v/>
      </c>
      <c r="D14" s="3">
        <f>Attestations!G5</f>
        <v/>
      </c>
      <c r="E14" s="26">
        <f>Attestations!K5</f>
        <v/>
      </c>
      <c r="F14" s="24">
        <f>Attestations!H5</f>
        <v/>
      </c>
      <c r="G14" s="3">
        <f>Attestations!Q5</f>
        <v/>
      </c>
      <c r="H14" s="15" t="inlineStr">
        <is>
          <t>Oui</t>
        </is>
      </c>
      <c r="I14" s="3">
        <f>IF(AND(G14="Oui",H14="Oui"),"Oui","Non")</f>
        <v/>
      </c>
      <c r="J14" s="16" t="inlineStr">
        <is>
          <t>Pièces reçues par courrier</t>
        </is>
      </c>
    </row>
    <row r="15" ht="20" customHeight="1">
      <c r="A15" s="8">
        <f>Attestations!A6</f>
        <v/>
      </c>
      <c r="B15" s="8">
        <f>Attestations!B6</f>
        <v/>
      </c>
      <c r="C15" s="8">
        <f>Attestations!F6</f>
        <v/>
      </c>
      <c r="D15" s="8">
        <f>Attestations!G6</f>
        <v/>
      </c>
      <c r="E15" s="28">
        <f>Attestations!K6</f>
        <v/>
      </c>
      <c r="F15" s="27">
        <f>Attestations!H6</f>
        <v/>
      </c>
      <c r="G15" s="8">
        <f>Attestations!Q6</f>
        <v/>
      </c>
      <c r="H15" s="15" t="inlineStr">
        <is>
          <t>Non</t>
        </is>
      </c>
      <c r="I15" s="8">
        <f>IF(AND(G15="Oui",H15="Oui"),"Oui","Non")</f>
        <v/>
      </c>
      <c r="J15" s="17" t="inlineStr">
        <is>
          <t>Pièce justificative manquante</t>
        </is>
      </c>
    </row>
    <row r="16" ht="20" customHeight="1">
      <c r="A16" s="3">
        <f>Attestations!A7</f>
        <v/>
      </c>
      <c r="B16" s="3">
        <f>Attestations!B7</f>
        <v/>
      </c>
      <c r="C16" s="3">
        <f>Attestations!F7</f>
        <v/>
      </c>
      <c r="D16" s="3">
        <f>Attestations!G7</f>
        <v/>
      </c>
      <c r="E16" s="26">
        <f>Attestations!K7</f>
        <v/>
      </c>
      <c r="F16" s="24">
        <f>Attestations!H7</f>
        <v/>
      </c>
      <c r="G16" s="3">
        <f>Attestations!Q7</f>
        <v/>
      </c>
      <c r="H16" s="15" t="inlineStr">
        <is>
          <t>Oui</t>
        </is>
      </c>
      <c r="I16" s="3">
        <f>IF(AND(G16="Oui",H16="Oui"),"Oui","Non")</f>
        <v/>
      </c>
      <c r="J16" s="16" t="inlineStr">
        <is>
          <t>RIB à fournir</t>
        </is>
      </c>
    </row>
    <row r="17" ht="20" customHeight="1">
      <c r="A17" s="8">
        <f>Attestations!A8</f>
        <v/>
      </c>
      <c r="B17" s="8">
        <f>Attestations!B8</f>
        <v/>
      </c>
      <c r="C17" s="8">
        <f>Attestations!F8</f>
        <v/>
      </c>
      <c r="D17" s="8">
        <f>Attestations!G8</f>
        <v/>
      </c>
      <c r="E17" s="28">
        <f>Attestations!K8</f>
        <v/>
      </c>
      <c r="F17" s="27">
        <f>Attestations!H8</f>
        <v/>
      </c>
      <c r="G17" s="8">
        <f>Attestations!Q8</f>
        <v/>
      </c>
      <c r="H17" s="15" t="inlineStr">
        <is>
          <t>Oui</t>
        </is>
      </c>
      <c r="I17" s="8">
        <f>IF(AND(G17="Oui",H17="Oui"),"Oui","Non")</f>
        <v/>
      </c>
      <c r="J17" s="17" t="inlineStr">
        <is>
          <t>Dossier transmis à la CAF</t>
        </is>
      </c>
    </row>
    <row r="18" ht="20" customHeight="1">
      <c r="A18" s="3">
        <f>Attestations!A9</f>
        <v/>
      </c>
      <c r="B18" s="3">
        <f>Attestations!B9</f>
        <v/>
      </c>
      <c r="C18" s="3">
        <f>Attestations!F9</f>
        <v/>
      </c>
      <c r="D18" s="3">
        <f>Attestations!G9</f>
        <v/>
      </c>
      <c r="E18" s="26">
        <f>Attestations!K9</f>
        <v/>
      </c>
      <c r="F18" s="24">
        <f>Attestations!H9</f>
        <v/>
      </c>
      <c r="G18" s="3">
        <f>Attestations!Q9</f>
        <v/>
      </c>
      <c r="H18" s="15" t="inlineStr">
        <is>
          <t>Oui</t>
        </is>
      </c>
      <c r="I18" s="3">
        <f>IF(AND(G18="Oui",H18="Oui"),"Oui","Non")</f>
        <v/>
      </c>
      <c r="J18" s="16" t="inlineStr">
        <is>
          <t>Dossier complet</t>
        </is>
      </c>
    </row>
    <row r="19" ht="20" customHeight="1">
      <c r="A19" s="8">
        <f>Attestations!A10</f>
        <v/>
      </c>
      <c r="B19" s="8">
        <f>Attestations!B10</f>
        <v/>
      </c>
      <c r="C19" s="8">
        <f>Attestations!F10</f>
        <v/>
      </c>
      <c r="D19" s="8">
        <f>Attestations!G10</f>
        <v/>
      </c>
      <c r="E19" s="28">
        <f>Attestations!K10</f>
        <v/>
      </c>
      <c r="F19" s="27">
        <f>Attestations!H10</f>
        <v/>
      </c>
      <c r="G19" s="8">
        <f>Attestations!Q10</f>
        <v/>
      </c>
      <c r="H19" s="15" t="inlineStr">
        <is>
          <t>Non</t>
        </is>
      </c>
      <c r="I19" s="8">
        <f>IF(AND(G19="Oui",H19="Oui"),"Oui","Non")</f>
        <v/>
      </c>
      <c r="J19" s="17" t="inlineStr">
        <is>
          <t>Attestation à re-dater</t>
        </is>
      </c>
    </row>
    <row r="20" ht="20" customHeight="1">
      <c r="A20" s="3">
        <f>Attestations!A11</f>
        <v/>
      </c>
      <c r="B20" s="3">
        <f>Attestations!B11</f>
        <v/>
      </c>
      <c r="C20" s="3">
        <f>Attestations!F11</f>
        <v/>
      </c>
      <c r="D20" s="3">
        <f>Attestations!G11</f>
        <v/>
      </c>
      <c r="E20" s="26">
        <f>Attestations!K11</f>
        <v/>
      </c>
      <c r="F20" s="24">
        <f>Attestations!H11</f>
        <v/>
      </c>
      <c r="G20" s="3">
        <f>Attestations!Q11</f>
        <v/>
      </c>
      <c r="H20" s="15" t="inlineStr">
        <is>
          <t>Oui</t>
        </is>
      </c>
      <c r="I20" s="3">
        <f>IF(AND(G20="Oui",H20="Oui"),"Oui","Non")</f>
        <v/>
      </c>
      <c r="J20" s="16" t="inlineStr">
        <is>
          <t>En attente de signature bailleur</t>
        </is>
      </c>
    </row>
    <row r="21" ht="20" customHeight="1">
      <c r="A21" s="8">
        <f>Attestations!A12</f>
        <v/>
      </c>
      <c r="B21" s="8">
        <f>Attestations!B12</f>
        <v/>
      </c>
      <c r="C21" s="8">
        <f>Attestations!F12</f>
        <v/>
      </c>
      <c r="D21" s="8">
        <f>Attestations!G12</f>
        <v/>
      </c>
      <c r="E21" s="28">
        <f>Attestations!K12</f>
        <v/>
      </c>
      <c r="F21" s="27">
        <f>Attestations!H12</f>
        <v/>
      </c>
      <c r="G21" s="8">
        <f>Attestations!Q12</f>
        <v/>
      </c>
      <c r="H21" s="15" t="inlineStr">
        <is>
          <t>Oui</t>
        </is>
      </c>
      <c r="I21" s="8">
        <f>IF(AND(G21="Oui",H21="Oui"),"Oui","Non")</f>
        <v/>
      </c>
      <c r="J21" s="17" t="inlineStr">
        <is>
          <t>Dossier validé</t>
        </is>
      </c>
    </row>
  </sheetData>
  <mergeCells count="1">
    <mergeCell ref="A1:J1"/>
  </mergeCells>
  <conditionalFormatting sqref="I12">
    <cfRule type="expression" priority="1" dxfId="0" stopIfTrue="1">
      <formula>I12="Oui"</formula>
    </cfRule>
    <cfRule type="expression" priority="2" dxfId="1" stopIfTrue="1">
      <formula>I12="Non"</formula>
    </cfRule>
  </conditionalFormatting>
  <conditionalFormatting sqref="G12">
    <cfRule type="expression" priority="3" dxfId="0" stopIfTrue="1">
      <formula>G12="Oui"</formula>
    </cfRule>
    <cfRule type="expression" priority="4" dxfId="1" stopIfTrue="1">
      <formula>G12="Non"</formula>
    </cfRule>
  </conditionalFormatting>
  <conditionalFormatting sqref="I13">
    <cfRule type="expression" priority="5" dxfId="0" stopIfTrue="1">
      <formula>I13="Oui"</formula>
    </cfRule>
    <cfRule type="expression" priority="6" dxfId="1" stopIfTrue="1">
      <formula>I13="Non"</formula>
    </cfRule>
  </conditionalFormatting>
  <conditionalFormatting sqref="G13">
    <cfRule type="expression" priority="7" dxfId="0" stopIfTrue="1">
      <formula>G13="Oui"</formula>
    </cfRule>
    <cfRule type="expression" priority="8" dxfId="1" stopIfTrue="1">
      <formula>G13="Non"</formula>
    </cfRule>
  </conditionalFormatting>
  <conditionalFormatting sqref="I14">
    <cfRule type="expression" priority="9" dxfId="0" stopIfTrue="1">
      <formula>I14="Oui"</formula>
    </cfRule>
    <cfRule type="expression" priority="10" dxfId="1" stopIfTrue="1">
      <formula>I14="Non"</formula>
    </cfRule>
  </conditionalFormatting>
  <conditionalFormatting sqref="G14">
    <cfRule type="expression" priority="11" dxfId="0" stopIfTrue="1">
      <formula>G14="Oui"</formula>
    </cfRule>
    <cfRule type="expression" priority="12" dxfId="1" stopIfTrue="1">
      <formula>G14="Non"</formula>
    </cfRule>
  </conditionalFormatting>
  <conditionalFormatting sqref="I15">
    <cfRule type="expression" priority="13" dxfId="0" stopIfTrue="1">
      <formula>I15="Oui"</formula>
    </cfRule>
    <cfRule type="expression" priority="14" dxfId="1" stopIfTrue="1">
      <formula>I15="Non"</formula>
    </cfRule>
  </conditionalFormatting>
  <conditionalFormatting sqref="G15">
    <cfRule type="expression" priority="15" dxfId="0" stopIfTrue="1">
      <formula>G15="Oui"</formula>
    </cfRule>
    <cfRule type="expression" priority="16" dxfId="1" stopIfTrue="1">
      <formula>G15="Non"</formula>
    </cfRule>
  </conditionalFormatting>
  <conditionalFormatting sqref="I16">
    <cfRule type="expression" priority="17" dxfId="0" stopIfTrue="1">
      <formula>I16="Oui"</formula>
    </cfRule>
    <cfRule type="expression" priority="18" dxfId="1" stopIfTrue="1">
      <formula>I16="Non"</formula>
    </cfRule>
  </conditionalFormatting>
  <conditionalFormatting sqref="G16">
    <cfRule type="expression" priority="19" dxfId="0" stopIfTrue="1">
      <formula>G16="Oui"</formula>
    </cfRule>
    <cfRule type="expression" priority="20" dxfId="1" stopIfTrue="1">
      <formula>G16="Non"</formula>
    </cfRule>
  </conditionalFormatting>
  <conditionalFormatting sqref="I17">
    <cfRule type="expression" priority="21" dxfId="0" stopIfTrue="1">
      <formula>I17="Oui"</formula>
    </cfRule>
    <cfRule type="expression" priority="22" dxfId="1" stopIfTrue="1">
      <formula>I17="Non"</formula>
    </cfRule>
  </conditionalFormatting>
  <conditionalFormatting sqref="G17">
    <cfRule type="expression" priority="23" dxfId="0" stopIfTrue="1">
      <formula>G17="Oui"</formula>
    </cfRule>
    <cfRule type="expression" priority="24" dxfId="1" stopIfTrue="1">
      <formula>G17="Non"</formula>
    </cfRule>
  </conditionalFormatting>
  <conditionalFormatting sqref="I18">
    <cfRule type="expression" priority="25" dxfId="0" stopIfTrue="1">
      <formula>I18="Oui"</formula>
    </cfRule>
    <cfRule type="expression" priority="26" dxfId="1" stopIfTrue="1">
      <formula>I18="Non"</formula>
    </cfRule>
  </conditionalFormatting>
  <conditionalFormatting sqref="G18">
    <cfRule type="expression" priority="27" dxfId="0" stopIfTrue="1">
      <formula>G18="Oui"</formula>
    </cfRule>
    <cfRule type="expression" priority="28" dxfId="1" stopIfTrue="1">
      <formula>G18="Non"</formula>
    </cfRule>
  </conditionalFormatting>
  <conditionalFormatting sqref="I19">
    <cfRule type="expression" priority="29" dxfId="0" stopIfTrue="1">
      <formula>I19="Oui"</formula>
    </cfRule>
    <cfRule type="expression" priority="30" dxfId="1" stopIfTrue="1">
      <formula>I19="Non"</formula>
    </cfRule>
  </conditionalFormatting>
  <conditionalFormatting sqref="G19">
    <cfRule type="expression" priority="31" dxfId="0" stopIfTrue="1">
      <formula>G19="Oui"</formula>
    </cfRule>
    <cfRule type="expression" priority="32" dxfId="1" stopIfTrue="1">
      <formula>G19="Non"</formula>
    </cfRule>
  </conditionalFormatting>
  <conditionalFormatting sqref="I20">
    <cfRule type="expression" priority="33" dxfId="0" stopIfTrue="1">
      <formula>I20="Oui"</formula>
    </cfRule>
    <cfRule type="expression" priority="34" dxfId="1" stopIfTrue="1">
      <formula>I20="Non"</formula>
    </cfRule>
  </conditionalFormatting>
  <conditionalFormatting sqref="G20">
    <cfRule type="expression" priority="35" dxfId="0" stopIfTrue="1">
      <formula>G20="Oui"</formula>
    </cfRule>
    <cfRule type="expression" priority="36" dxfId="1" stopIfTrue="1">
      <formula>G20="Non"</formula>
    </cfRule>
  </conditionalFormatting>
  <conditionalFormatting sqref="I21">
    <cfRule type="expression" priority="37" dxfId="0" stopIfTrue="1">
      <formula>I21="Oui"</formula>
    </cfRule>
    <cfRule type="expression" priority="38" dxfId="1" stopIfTrue="1">
      <formula>I21="Non"</formula>
    </cfRule>
  </conditionalFormatting>
  <conditionalFormatting sqref="G21">
    <cfRule type="expression" priority="39" dxfId="0" stopIfTrue="1">
      <formula>G21="Oui"</formula>
    </cfRule>
    <cfRule type="expression" priority="40" dxfId="1" stopIfTrue="1">
      <formula>G21="Non"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22" customWidth="1" min="2" max="2"/>
    <col width="22" customWidth="1" min="3" max="3"/>
    <col width="22" customWidth="1" min="4" max="4"/>
  </cols>
  <sheetData>
    <row r="1" ht="30" customHeight="1">
      <c r="A1" s="1" t="inlineStr">
        <is>
          <t>SYNTHÈSE &amp; TABLEAU DE BORD — ATTESTATIONS CAF 2026</t>
        </is>
      </c>
    </row>
    <row r="2"/>
    <row r="3" ht="22" customHeight="1">
      <c r="A3" s="18" t="inlineStr">
        <is>
          <t>INDICATEURS CLÉS</t>
        </is>
      </c>
    </row>
    <row r="4" ht="22" customHeight="1">
      <c r="A4" s="11" t="inlineStr">
        <is>
          <t>Total attestations émises</t>
        </is>
      </c>
      <c r="B4" s="12">
        <f>COUNTA(Attestations!A3:A12)</f>
        <v/>
      </c>
    </row>
    <row r="5" ht="22" customHeight="1">
      <c r="A5" s="11" t="inlineStr">
        <is>
          <t>Attestations conformes CAF</t>
        </is>
      </c>
      <c r="B5" s="12">
        <f>COUNTIF(Attestations!Q3:Q12,"Oui")</f>
        <v/>
      </c>
    </row>
    <row r="6" ht="22" customHeight="1">
      <c r="A6" s="11" t="inlineStr">
        <is>
          <t>Attestations non conformes</t>
        </is>
      </c>
      <c r="B6" s="12">
        <f>COUNTIF(Attestations!Q3:Q12,"Non")</f>
        <v/>
      </c>
    </row>
    <row r="7" ht="22" customHeight="1">
      <c r="A7" s="11" t="inlineStr">
        <is>
          <t>Logements nus</t>
        </is>
      </c>
      <c r="B7" s="12">
        <f>COUNTIF(Attestations!G3:G12,"nu")</f>
        <v/>
      </c>
    </row>
    <row r="8" ht="22" customHeight="1">
      <c r="A8" s="11" t="inlineStr">
        <is>
          <t>Logements meublés</t>
        </is>
      </c>
      <c r="B8" s="12">
        <f>COUNTIF(Attestations!G3:G12,"meublé")</f>
        <v/>
      </c>
    </row>
    <row r="9" ht="22" customHeight="1">
      <c r="A9" s="11" t="inlineStr">
        <is>
          <t>Loyer moyen HC (€)</t>
        </is>
      </c>
      <c r="B9" s="29">
        <f>IFERROR(AVERAGE(Attestations!I3:I12),0)</f>
        <v/>
      </c>
    </row>
    <row r="10" ht="22" customHeight="1">
      <c r="A10" s="11" t="inlineStr">
        <is>
          <t>Loyer moyen charges incluses (€)</t>
        </is>
      </c>
      <c r="B10" s="29">
        <f>IFERROR(AVERAGE(Attestations!K3:K12),0)</f>
        <v/>
      </c>
    </row>
    <row r="11" ht="22" customHeight="1">
      <c r="A11" s="11" t="inlineStr">
        <is>
          <t>Total loyers mensuels (€)</t>
        </is>
      </c>
      <c r="B11" s="29">
        <f>IFERROR(SUM(Attestations!K3:K12),0)</f>
        <v/>
      </c>
    </row>
    <row r="12"/>
    <row r="13" ht="22" customHeight="1">
      <c r="A13" s="19">
        <f>IF(IFERROR(COUNTIF(Attestations!Q3:Q12,"Non")/COUNTA(Attestations!A3:A12),0)&gt;0.3,"⚠ ALERTE : taux de non-conformité supérieur à 30 % !","✔ Taux de non-conformité dans les normes")</f>
        <v/>
      </c>
    </row>
    <row r="14"/>
    <row r="15" ht="22" customHeight="1">
      <c r="A15" s="18" t="inlineStr">
        <is>
          <t>RÉPARTITION PAR VILLE</t>
        </is>
      </c>
    </row>
    <row r="16">
      <c r="A16" s="14" t="inlineStr">
        <is>
          <t>Ville</t>
        </is>
      </c>
      <c r="B16" s="14" t="inlineStr">
        <is>
          <t>Nombre d'attestations</t>
        </is>
      </c>
      <c r="C16" s="14" t="inlineStr">
        <is>
          <t>Loyer moyen total (€)</t>
        </is>
      </c>
    </row>
    <row r="17" ht="20" customHeight="1">
      <c r="A17" s="8" t="inlineStr">
        <is>
          <t>Lyon</t>
        </is>
      </c>
      <c r="B17" s="8">
        <f>COUNTIF(Attestations!F3:F12,A17)</f>
        <v/>
      </c>
      <c r="C17" s="28">
        <f>IFERROR(AVERAGEIF(Attestations!F3:F12,A17,Attestations!K3:K12),0)</f>
        <v/>
      </c>
    </row>
    <row r="18" ht="20" customHeight="1">
      <c r="A18" s="3" t="inlineStr">
        <is>
          <t>Paris</t>
        </is>
      </c>
      <c r="B18" s="3">
        <f>COUNTIF(Attestations!F3:F12,A18)</f>
        <v/>
      </c>
      <c r="C18" s="26">
        <f>IFERROR(AVERAGEIF(Attestations!F3:F12,A18,Attestations!K3:K12),0)</f>
        <v/>
      </c>
    </row>
    <row r="19" ht="20" customHeight="1">
      <c r="A19" s="8" t="inlineStr">
        <is>
          <t>Bordeaux</t>
        </is>
      </c>
      <c r="B19" s="8">
        <f>COUNTIF(Attestations!F3:F12,A19)</f>
        <v/>
      </c>
      <c r="C19" s="28">
        <f>IFERROR(AVERAGEIF(Attestations!F3:F12,A19,Attestations!K3:K12),0)</f>
        <v/>
      </c>
    </row>
    <row r="20" ht="20" customHeight="1">
      <c r="A20" s="3" t="inlineStr">
        <is>
          <t>Lille</t>
        </is>
      </c>
      <c r="B20" s="3">
        <f>COUNTIF(Attestations!F3:F12,A20)</f>
        <v/>
      </c>
      <c r="C20" s="26">
        <f>IFERROR(AVERAGEIF(Attestations!F3:F12,A20,Attestations!K3:K12),0)</f>
        <v/>
      </c>
    </row>
    <row r="21" ht="20" customHeight="1">
      <c r="A21" s="8" t="inlineStr">
        <is>
          <t>Toulon</t>
        </is>
      </c>
      <c r="B21" s="8">
        <f>COUNTIF(Attestations!F3:F12,A21)</f>
        <v/>
      </c>
      <c r="C21" s="28">
        <f>IFERROR(AVERAGEIF(Attestations!F3:F12,A21,Attestations!K3:K12),0)</f>
        <v/>
      </c>
    </row>
    <row r="22" ht="20" customHeight="1">
      <c r="A22" s="3" t="inlineStr">
        <is>
          <t>Montpellier</t>
        </is>
      </c>
      <c r="B22" s="3">
        <f>COUNTIF(Attestations!F3:F12,A22)</f>
        <v/>
      </c>
      <c r="C22" s="26">
        <f>IFERROR(AVERAGEIF(Attestations!F3:F12,A22,Attestations!K3:K12),0)</f>
        <v/>
      </c>
    </row>
    <row r="23" ht="20" customHeight="1">
      <c r="A23" s="8" t="inlineStr">
        <is>
          <t>Nantes</t>
        </is>
      </c>
      <c r="B23" s="8">
        <f>COUNTIF(Attestations!F3:F12,A23)</f>
        <v/>
      </c>
      <c r="C23" s="28">
        <f>IFERROR(AVERAGEIF(Attestations!F3:F12,A23,Attestations!K3:K12),0)</f>
        <v/>
      </c>
    </row>
    <row r="24" ht="20" customHeight="1">
      <c r="A24" s="3" t="inlineStr">
        <is>
          <t>Toulouse</t>
        </is>
      </c>
      <c r="B24" s="3">
        <f>COUNTIF(Attestations!F3:F12,A24)</f>
        <v/>
      </c>
      <c r="C24" s="26">
        <f>IFERROR(AVERAGEIF(Attestations!F3:F12,A24,Attestations!K3:K12),0)</f>
        <v/>
      </c>
    </row>
    <row r="25" ht="20" customHeight="1">
      <c r="A25" s="8" t="inlineStr">
        <is>
          <t>Strasbourg</t>
        </is>
      </c>
      <c r="B25" s="8">
        <f>COUNTIF(Attestations!F3:F12,A25)</f>
        <v/>
      </c>
      <c r="C25" s="28">
        <f>IFERROR(AVERAGEIF(Attestations!F3:F12,A25,Attestations!K3:K12),0)</f>
        <v/>
      </c>
    </row>
    <row r="26" ht="20" customHeight="1">
      <c r="A26" s="3" t="inlineStr">
        <is>
          <t>Marseille</t>
        </is>
      </c>
      <c r="B26" s="3">
        <f>COUNTIF(Attestations!F3:F12,A26)</f>
        <v/>
      </c>
      <c r="C26" s="26">
        <f>IFERROR(AVERAGEIF(Attestations!F3:F12,A26,Attestations!K3:K12),0)</f>
        <v/>
      </c>
    </row>
  </sheetData>
  <mergeCells count="2">
    <mergeCell ref="A1:L1"/>
    <mergeCell ref="A13:E1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7"/>
  <sheetViews>
    <sheetView workbookViewId="0">
      <selection activeCell="A1" sqref="A1"/>
    </sheetView>
  </sheetViews>
  <sheetFormatPr baseColWidth="8" defaultRowHeight="15"/>
  <cols>
    <col width="30" customWidth="1" min="1" max="1"/>
    <col width="70" customWidth="1" min="2" max="2"/>
    <col width="20" customWidth="1" min="3" max="3"/>
    <col width="20" customWidth="1" min="4" max="4"/>
  </cols>
  <sheetData>
    <row r="1" ht="32" customHeight="1">
      <c r="A1" s="1" t="inlineStr">
        <is>
          <t>MODE D'EMPLOI — ATTESTATION DE LOYER CAF</t>
        </is>
      </c>
    </row>
    <row r="2"/>
    <row r="3" ht="30" customHeight="1">
      <c r="A3" s="20" t="inlineStr">
        <is>
          <t>OBJET DU FICHIER</t>
        </is>
      </c>
      <c r="B3" s="30" t="n"/>
      <c r="C3" s="30" t="n"/>
      <c r="D3" s="31" t="n"/>
    </row>
    <row r="4" ht="22" customHeight="1">
      <c r="A4" s="21" t="inlineStr">
        <is>
          <t>Description</t>
        </is>
      </c>
      <c r="B4" s="22" t="inlineStr">
        <is>
          <t>Ce classeur Excel permet aux bailleurs et gestionnaires de saisir, contrôler et synthétiser les attestations de loyer destinées à la CAF (Caisse d'Allocations Familiales).</t>
        </is>
      </c>
    </row>
    <row r="5" ht="22" customHeight="1"/>
    <row r="6" ht="30" customHeight="1">
      <c r="A6" s="20" t="inlineStr">
        <is>
          <t>FEUILLES DU CLASSEUR</t>
        </is>
      </c>
      <c r="B6" s="30" t="n"/>
      <c r="C6" s="30" t="n"/>
      <c r="D6" s="31" t="n"/>
    </row>
    <row r="7" ht="22" customHeight="1">
      <c r="A7" s="23" t="inlineStr">
        <is>
          <t>Attestations</t>
        </is>
      </c>
      <c r="B7" s="17" t="inlineStr">
        <is>
          <t>Saisie des informations relatives à chaque locataire et à l'attestation de loyer : identité, adresse, montants, bailleur, conformité CAF.</t>
        </is>
      </c>
    </row>
    <row r="8" ht="22" customHeight="1">
      <c r="A8" s="21" t="inlineStr">
        <is>
          <t>Contrôles CAF</t>
        </is>
      </c>
      <c r="B8" s="22" t="inlineStr">
        <is>
          <t>Tableau de suivi automatique reprenant les données clés, avec indicateur 'Dossier complet' et compteurs automatiques.</t>
        </is>
      </c>
    </row>
    <row r="9" ht="22" customHeight="1">
      <c r="A9" s="23" t="inlineStr">
        <is>
          <t>Synthèse</t>
        </is>
      </c>
      <c r="B9" s="17" t="inlineStr">
        <is>
          <t>Tableau de bord avec KPI, répartition par ville, graphiques. Alerte automatique si taux de non-conformité &gt; 30 %.</t>
        </is>
      </c>
    </row>
    <row r="10" ht="22" customHeight="1"/>
    <row r="11" ht="30" customHeight="1">
      <c r="A11" s="20" t="inlineStr">
        <is>
          <t>COMMENT SAISIR UNE ATTESTATION</t>
        </is>
      </c>
      <c r="B11" s="30" t="n"/>
      <c r="C11" s="30" t="n"/>
      <c r="D11" s="31" t="n"/>
    </row>
    <row r="12" ht="22" customHeight="1">
      <c r="A12" s="21" t="inlineStr">
        <is>
          <t>Étape 1</t>
        </is>
      </c>
      <c r="B12" s="22" t="inlineStr">
        <is>
          <t>Ouvrir la feuille « Attestations » et descendre à la première ligne vide.</t>
        </is>
      </c>
    </row>
    <row r="13" ht="22" customHeight="1">
      <c r="A13" s="23" t="inlineStr">
        <is>
          <t>Étape 2</t>
        </is>
      </c>
      <c r="B13" s="17" t="inlineStr">
        <is>
          <t>Saisir l'ID d'attestation au format ATT-2026-XXX.</t>
        </is>
      </c>
    </row>
    <row r="14" ht="22" customHeight="1">
      <c r="A14" s="21" t="inlineStr">
        <is>
          <t>Étape 3</t>
        </is>
      </c>
      <c r="B14" s="22" t="inlineStr">
        <is>
          <t>Renseigner le nom, prénom et date de naissance du locataire.</t>
        </is>
      </c>
    </row>
    <row r="15" ht="22" customHeight="1">
      <c r="A15" s="23" t="inlineStr">
        <is>
          <t>Étape 4</t>
        </is>
      </c>
      <c r="B15" s="17" t="inlineStr">
        <is>
          <t>Indiquer l'adresse complète du logement (rue, code postal, ville).</t>
        </is>
      </c>
    </row>
    <row r="16" ht="22" customHeight="1">
      <c r="A16" s="21" t="inlineStr">
        <is>
          <t>Étape 5</t>
        </is>
      </c>
      <c r="B16" s="22" t="inlineStr">
        <is>
          <t>Choisir le type de logement : nu ou meublé.</t>
        </is>
      </c>
    </row>
    <row r="17" ht="22" customHeight="1">
      <c r="A17" s="23" t="inlineStr">
        <is>
          <t>Étape 6</t>
        </is>
      </c>
      <c r="B17" s="17" t="inlineStr">
        <is>
          <t>Saisir la date de début de bail au format JJ/MM/AAAA.</t>
        </is>
      </c>
    </row>
    <row r="18" ht="22" customHeight="1">
      <c r="A18" s="21" t="inlineStr">
        <is>
          <t>Étape 7</t>
        </is>
      </c>
      <c r="B18" s="22" t="inlineStr">
        <is>
          <t>Entrer le loyer mensuel hors charges et les charges mensuelles (en €).</t>
        </is>
      </c>
    </row>
    <row r="19" ht="22" customHeight="1">
      <c r="A19" s="23" t="inlineStr">
        <is>
          <t>Étape 8</t>
        </is>
      </c>
      <c r="B19" s="17" t="inlineStr">
        <is>
          <t>Le loyer total et le dépôt de garantie sont calculés automatiquement.</t>
        </is>
      </c>
    </row>
    <row r="20" ht="22" customHeight="1">
      <c r="A20" s="21" t="inlineStr">
        <is>
          <t>Étape 9</t>
        </is>
      </c>
      <c r="B20" s="22" t="inlineStr">
        <is>
          <t>Renseigner le nom du bailleur, son statut et son SIRET si applicable.</t>
        </is>
      </c>
    </row>
    <row r="21" ht="22" customHeight="1">
      <c r="A21" s="23" t="inlineStr">
        <is>
          <t>Étape 10</t>
        </is>
      </c>
      <c r="B21" s="17" t="inlineStr">
        <is>
          <t>Indiquer la date d'émission de l'attestation. La conformité CAF est calculée automatiquement.</t>
        </is>
      </c>
    </row>
    <row r="22" ht="22" customHeight="1"/>
    <row r="23" ht="30" customHeight="1">
      <c r="A23" s="20" t="inlineStr">
        <is>
          <t>CHAMPS OBLIGATOIRES CAF</t>
        </is>
      </c>
      <c r="B23" s="30" t="n"/>
      <c r="C23" s="30" t="n"/>
      <c r="D23" s="31" t="n"/>
    </row>
    <row r="24" ht="22" customHeight="1">
      <c r="A24" s="21" t="inlineStr">
        <is>
          <t>Obligatoire</t>
        </is>
      </c>
      <c r="B24" s="22" t="inlineStr">
        <is>
          <t>Nom et prénom du locataire</t>
        </is>
      </c>
    </row>
    <row r="25" ht="22" customHeight="1">
      <c r="A25" s="23" t="inlineStr">
        <is>
          <t>Obligatoire</t>
        </is>
      </c>
      <c r="B25" s="17" t="inlineStr">
        <is>
          <t>Adresse complète du logement (rue, code postal, ville)</t>
        </is>
      </c>
    </row>
    <row r="26" ht="22" customHeight="1">
      <c r="A26" s="21" t="inlineStr">
        <is>
          <t>Obligatoire</t>
        </is>
      </c>
      <c r="B26" s="22" t="inlineStr">
        <is>
          <t>Loyer mensuel hors charges</t>
        </is>
      </c>
    </row>
    <row r="27" ht="22" customHeight="1">
      <c r="A27" s="23" t="inlineStr">
        <is>
          <t>Obligatoire</t>
        </is>
      </c>
      <c r="B27" s="17" t="inlineStr">
        <is>
          <t>Charges mensuelles (même si 0 €)</t>
        </is>
      </c>
    </row>
    <row r="28" ht="22" customHeight="1">
      <c r="A28" s="21" t="inlineStr">
        <is>
          <t>Obligatoire</t>
        </is>
      </c>
      <c r="B28" s="22" t="inlineStr">
        <is>
          <t>Date de début du bail</t>
        </is>
      </c>
    </row>
    <row r="29" ht="22" customHeight="1">
      <c r="A29" s="23" t="inlineStr">
        <is>
          <t>Obligatoire</t>
        </is>
      </c>
      <c r="B29" s="17" t="inlineStr">
        <is>
          <t>Nom et coordonnées du bailleur</t>
        </is>
      </c>
    </row>
    <row r="30" ht="22" customHeight="1">
      <c r="A30" s="21" t="inlineStr">
        <is>
          <t>Obligatoire</t>
        </is>
      </c>
      <c r="B30" s="22" t="inlineStr">
        <is>
          <t>Date d'émission de l'attestation</t>
        </is>
      </c>
    </row>
    <row r="31" ht="22" customHeight="1"/>
    <row r="32" ht="30" customHeight="1">
      <c r="A32" s="20" t="inlineStr">
        <is>
          <t>CONSEILS AVANT ENVOI À LA CAF</t>
        </is>
      </c>
      <c r="B32" s="30" t="n"/>
      <c r="C32" s="30" t="n"/>
      <c r="D32" s="31" t="n"/>
    </row>
    <row r="33" ht="22" customHeight="1">
      <c r="A33" s="23" t="inlineStr">
        <is>
          <t>Conseil 1</t>
        </is>
      </c>
      <c r="B33" s="17" t="inlineStr">
        <is>
          <t>Vérifier que la colonne « Attestation conforme CAF ? » affiche « Oui » pour toutes les lignes.</t>
        </is>
      </c>
    </row>
    <row r="34" ht="22" customHeight="1">
      <c r="A34" s="21" t="inlineStr">
        <is>
          <t>Conseil 2</t>
        </is>
      </c>
      <c r="B34" s="22" t="inlineStr">
        <is>
          <t>S'assurer que la date d'émission est postérieure ou égale à la date de début de bail.</t>
        </is>
      </c>
    </row>
    <row r="35" ht="22" customHeight="1">
      <c r="A35" s="23" t="inlineStr">
        <is>
          <t>Conseil 3</t>
        </is>
      </c>
      <c r="B35" s="17" t="inlineStr">
        <is>
          <t>Pour un bailleur SCI ou professionnel, le SIRET (14 chiffres) est obligatoire.</t>
        </is>
      </c>
    </row>
    <row r="36" ht="22" customHeight="1">
      <c r="A36" s="21" t="inlineStr">
        <is>
          <t>Conseil 4</t>
        </is>
      </c>
      <c r="B36" s="22" t="inlineStr">
        <is>
          <t>Le dépôt de garantie est automatiquement calculé : 1 mois pour un logement nu, 2 mois pour un logement meublé.</t>
        </is>
      </c>
    </row>
    <row r="37" ht="22" customHeight="1">
      <c r="A37" s="23" t="inlineStr">
        <is>
          <t>Conseil 5</t>
        </is>
      </c>
      <c r="B37" s="17" t="inlineStr">
        <is>
          <t>Imprimer ou exporter l'attestation en PDF pour envoi à la CAF.</t>
        </is>
      </c>
    </row>
    <row r="38" ht="22" customHeight="1"/>
    <row r="39" ht="30" customHeight="1">
      <c r="A39" s="20" t="inlineStr">
        <is>
          <t>LÉGENDE DES COULEURS</t>
        </is>
      </c>
      <c r="B39" s="30" t="n"/>
      <c r="C39" s="30" t="n"/>
      <c r="D39" s="31" t="n"/>
    </row>
    <row r="40" ht="22" customHeight="1">
      <c r="A40" s="21" t="inlineStr">
        <is>
          <t>Fond jaune pâle (#FFFBEB)</t>
        </is>
      </c>
      <c r="B40" s="22" t="inlineStr">
        <is>
          <t>Cellule de saisie — à remplir par le bailleur/gestionnaire</t>
        </is>
      </c>
    </row>
    <row r="41" ht="22" customHeight="1">
      <c r="A41" s="23" t="inlineStr">
        <is>
          <t>Fond vert clair (#D1FAE5)</t>
        </is>
      </c>
      <c r="B41" s="17" t="inlineStr">
        <is>
          <t>Valeur conforme ou dossier complet</t>
        </is>
      </c>
    </row>
    <row r="42" ht="22" customHeight="1">
      <c r="A42" s="21" t="inlineStr">
        <is>
          <t>Fond rouge clair (#FEE2E2)</t>
        </is>
      </c>
      <c r="B42" s="22" t="inlineStr">
        <is>
          <t>Valeur non conforme ou dossier incomplet</t>
        </is>
      </c>
    </row>
    <row r="43" ht="22" customHeight="1">
      <c r="A43" s="23" t="inlineStr">
        <is>
          <t>Fond bleu très clair (#E0F2FE)</t>
        </is>
      </c>
      <c r="B43" s="17" t="inlineStr">
        <is>
          <t>Indicateur / statistique automatique</t>
        </is>
      </c>
    </row>
    <row r="44" ht="22" customHeight="1">
      <c r="A44" s="21" t="inlineStr">
        <is>
          <t>Lignes alternées (#F8FAFC)</t>
        </is>
      </c>
      <c r="B44" s="22" t="inlineStr">
        <is>
          <t>Lisibilité des tableaux</t>
        </is>
      </c>
    </row>
    <row r="45" ht="22" customHeight="1"/>
    <row r="46" ht="30" customHeight="1">
      <c r="A46" s="20" t="inlineStr">
        <is>
          <t>MENTIONS LÉGALES</t>
        </is>
      </c>
      <c r="B46" s="30" t="n"/>
      <c r="C46" s="30" t="n"/>
      <c r="D46" s="31" t="n"/>
    </row>
    <row r="47" ht="22" customHeight="1">
      <c r="A47" s="23" t="inlineStr">
        <is>
          <t>Importante</t>
        </is>
      </c>
      <c r="B47" s="17" t="inlineStr">
        <is>
          <t>L'attestation de loyer doit être complétée de façon exacte, sincère et datée. Toute fausse déclaration engage la responsabilité civile et pénale du bailleur. Ce fichier est un outil d'aide à la gestion et ne remplace pas les documents officiels CAF.</t>
        </is>
      </c>
    </row>
  </sheetData>
  <mergeCells count="8">
    <mergeCell ref="A1:D1"/>
    <mergeCell ref="A3:D3"/>
    <mergeCell ref="A6:D6"/>
    <mergeCell ref="A11:D11"/>
    <mergeCell ref="A23:D23"/>
    <mergeCell ref="A32:D32"/>
    <mergeCell ref="A39:D39"/>
    <mergeCell ref="A46:D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2026-06-19T14:30:17Z</dcterms:created>
  <dcterms:modified xmlns:dcterms="http://purl.org/dc/terms/" xmlns:xsi="http://www.w3.org/2001/XMLSchema-instance" xsi:type="dcterms:W3CDTF">2026-06-19T14:30:17Z</dcterms:modified>
</cp:coreProperties>
</file>