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get de fonctionnement" sheetId="1" state="visible" r:id="rId1"/>
    <sheet xmlns:r="http://schemas.openxmlformats.org/officeDocument/2006/relationships" name="Appels de fond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Mode d'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 ##0,00 €"/>
    <numFmt numFmtId="165" formatCode="0,0%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1F2937"/>
      <sz val="10"/>
    </font>
    <font>
      <b val="1"/>
      <color rgb="00FFFFFF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4" fontId="0" fillId="4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4" fontId="0" fillId="5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left" vertical="center" wrapText="1"/>
    </xf>
    <xf numFmtId="0" fontId="5" fillId="6" borderId="1" pivotButton="0" quotePrefix="0" xfId="0"/>
    <xf numFmtId="164" fontId="5" fillId="6" borderId="1" pivotButton="0" quotePrefix="0" xfId="0"/>
    <xf numFmtId="165" fontId="5" fillId="6" borderId="1" pivotButton="0" quotePrefix="0" xfId="0"/>
    <xf numFmtId="0" fontId="4" fillId="0" borderId="0" pivotButton="0" quotePrefix="0" xfId="0"/>
    <xf numFmtId="164" fontId="4" fillId="0" borderId="0" pivotButton="0" quotePrefix="0" xfId="0"/>
    <xf numFmtId="0" fontId="3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165" fontId="4" fillId="0" borderId="0" pivotButton="0" quotePrefix="0" xfId="0"/>
    <xf numFmtId="0" fontId="2" fillId="6" borderId="0" applyAlignment="1" pivotButton="0" quotePrefix="0" xfId="0">
      <alignment horizontal="center" vertical="center" wrapText="1"/>
    </xf>
    <xf numFmtId="0" fontId="0" fillId="6" borderId="0" pivotButton="0" quotePrefix="0" xfId="0"/>
    <xf numFmtId="0" fontId="4" fillId="4" borderId="1" applyAlignment="1" pivotButton="0" quotePrefix="0" xfId="0">
      <alignment horizontal="left" vertical="center" wrapText="1"/>
    </xf>
    <xf numFmtId="164" fontId="4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 wrapText="1"/>
    </xf>
    <xf numFmtId="164" fontId="4" fillId="5" borderId="1" applyAlignment="1" pivotButton="0" quotePrefix="0" xfId="0">
      <alignment horizontal="center" vertical="center" wrapText="1"/>
    </xf>
    <xf numFmtId="165" fontId="4" fillId="5" borderId="1" applyAlignment="1" pivotButton="0" quotePrefix="0" xfId="0">
      <alignment horizontal="center" vertical="center" wrapText="1"/>
    </xf>
    <xf numFmtId="0" fontId="2" fillId="6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4" borderId="1" pivotButton="0" quotePrefix="0" xfId="0"/>
    <xf numFmtId="0" fontId="0" fillId="5" borderId="1" pivotButton="0" quotePrefix="0" xfId="0"/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  <dxf>
      <font>
        <name val="Calibri"/>
        <b val="1"/>
        <color rgb="0022C55E"/>
        <sz val="10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Budget prévisionnel vs Réalisé par poste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bord'!B21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'Tableau de bord'!$A$22:$A$31</f>
            </numRef>
          </cat>
          <val>
            <numRef>
              <f>'Tableau de bord'!$B$22:$B$31</f>
            </numRef>
          </val>
        </ser>
        <ser>
          <idx val="1"/>
          <order val="1"/>
          <tx>
            <strRef>
              <f>'Tableau de bord'!C21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'Tableau de bord'!$A$22:$A$31</f>
            </numRef>
          </cat>
          <val>
            <numRef>
              <f>'Tableau de bord'!$C$22:$C$31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Poste de dépense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en euros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du budget par catégorie</a:t>
            </a:r>
          </a:p>
        </rich>
      </tx>
    </title>
    <plotArea>
      <pieChart>
        <varyColors val="1"/>
        <ser>
          <idx val="0"/>
          <order val="0"/>
          <tx>
            <strRef>
              <f>'Tableau de bord'!B12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bord'!$A$13:$A$17</f>
            </numRef>
          </cat>
          <val>
            <numRef>
              <f>'Tableau de bord'!$B$13:$B$17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Appels de fonds trimestriels (total copropriété)</a:t>
            </a:r>
          </a:p>
        </rich>
      </tx>
    </title>
    <plotArea>
      <lineChart>
        <grouping val="standard"/>
        <ser>
          <idx val="0"/>
          <order val="0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'Appels de fonds'!$G$3:$J$3</f>
            </numRef>
          </cat>
          <val>
            <numRef>
              <f>'Appels de fonds'!$G$12</f>
            </numRef>
          </val>
        </ser>
        <ser>
          <idx val="1"/>
          <order val="1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'Appels de fonds'!$G$3:$J$3</f>
            </numRef>
          </cat>
          <val>
            <numRef>
              <f>'Appels de fonds'!$H$12</f>
            </numRef>
          </val>
        </ser>
        <ser>
          <idx val="2"/>
          <order val="2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'Appels de fonds'!$G$3:$J$3</f>
            </numRef>
          </cat>
          <val>
            <numRef>
              <f>'Appels de fonds'!$I$12</f>
            </numRef>
          </val>
        </ser>
        <ser>
          <idx val="3"/>
          <order val="3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'Appels de fonds'!$G$3:$J$3</f>
            </numRef>
          </cat>
          <val>
            <numRef>
              <f>'Appels de fonds'!$J$12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Trimestre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en euros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4</col>
      <colOff>0</colOff>
      <row>3</row>
      <rowOff>0</rowOff>
    </from>
    <ext cx="792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21</row>
      <rowOff>0</rowOff>
    </from>
    <ext cx="5040000" cy="396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11</col>
      <colOff>0</colOff>
      <row>21</row>
      <rowOff>0</rowOff>
    </from>
    <ext cx="5040000" cy="396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20" customWidth="1" min="3" max="3"/>
    <col width="16" customWidth="1" min="4" max="4"/>
    <col width="22" customWidth="1" min="5" max="5"/>
    <col width="14" customWidth="1" min="6" max="6"/>
    <col width="12" customWidth="1" min="7" max="7"/>
    <col width="16" customWidth="1" min="8" max="8"/>
  </cols>
  <sheetData>
    <row r="1" ht="30" customHeight="1">
      <c r="A1" s="1" t="inlineStr">
        <is>
          <t>BUDGET DE FONCTIONNEMENT — SYNDIC BÉNÉVOLE — COPROPRIÉTÉ 12 RUE DE LA RÉPUBLIQUE, 69002 LYON</t>
        </is>
      </c>
    </row>
    <row r="2"/>
    <row r="3" ht="34" customHeight="1">
      <c r="A3" s="2" t="inlineStr">
        <is>
          <t>Poste de dépense</t>
        </is>
      </c>
      <c r="B3" s="2" t="inlineStr">
        <is>
          <t>Catégorie</t>
        </is>
      </c>
      <c r="C3" s="2" t="inlineStr">
        <is>
          <t>Budget prévisionnel 2026</t>
        </is>
      </c>
      <c r="D3" s="2" t="inlineStr">
        <is>
          <t>Réalisé 2025</t>
        </is>
      </c>
      <c r="E3" s="2" t="inlineStr">
        <is>
          <t>Réalisé 2026 (au 21/07)</t>
        </is>
      </c>
      <c r="F3" s="2" t="inlineStr">
        <is>
          <t>Écart €</t>
        </is>
      </c>
      <c r="G3" s="2" t="inlineStr">
        <is>
          <t>Écart %</t>
        </is>
      </c>
      <c r="H3" s="2" t="inlineStr">
        <is>
          <t>Statut</t>
        </is>
      </c>
    </row>
    <row r="4">
      <c r="A4" s="3" t="inlineStr">
        <is>
          <t>Assurance immeuble (multirisque)</t>
        </is>
      </c>
      <c r="B4" s="3" t="inlineStr">
        <is>
          <t>Assurance</t>
        </is>
      </c>
      <c r="C4" s="4" t="n">
        <v>2400</v>
      </c>
      <c r="D4" s="5" t="n">
        <v>2280</v>
      </c>
      <c r="E4" s="4" t="n">
        <v>1450</v>
      </c>
      <c r="F4" s="5">
        <f>C4-E4</f>
        <v/>
      </c>
      <c r="G4" s="6">
        <f>IFERROR(F4/C4,0)</f>
        <v/>
      </c>
      <c r="H4" s="3">
        <f>IF(E4&gt;C4,"Dépassement",IF(E4&gt;C4*0.8,"À surveiller","Conforme"))</f>
        <v/>
      </c>
    </row>
    <row r="5">
      <c r="A5" s="7" t="inlineStr">
        <is>
          <t>Entretien espaces verts</t>
        </is>
      </c>
      <c r="B5" s="7" t="inlineStr">
        <is>
          <t>Entretien</t>
        </is>
      </c>
      <c r="C5" s="8" t="n">
        <v>1800</v>
      </c>
      <c r="D5" s="9" t="n">
        <v>1750</v>
      </c>
      <c r="E5" s="8" t="n">
        <v>1120</v>
      </c>
      <c r="F5" s="9">
        <f>C5-E5</f>
        <v/>
      </c>
      <c r="G5" s="10">
        <f>IFERROR(F5/C5,0)</f>
        <v/>
      </c>
      <c r="H5" s="7">
        <f>IF(E5&gt;C5,"Dépassement",IF(E5&gt;C5*0.8,"À surveiller","Conforme"))</f>
        <v/>
      </c>
    </row>
    <row r="6">
      <c r="A6" s="3" t="inlineStr">
        <is>
          <t>Contrat maintenance ascenseur</t>
        </is>
      </c>
      <c r="B6" s="3" t="inlineStr">
        <is>
          <t>Entretien</t>
        </is>
      </c>
      <c r="C6" s="4" t="n">
        <v>3200</v>
      </c>
      <c r="D6" s="5" t="n">
        <v>3050</v>
      </c>
      <c r="E6" s="4" t="n">
        <v>2100</v>
      </c>
      <c r="F6" s="5">
        <f>C6-E6</f>
        <v/>
      </c>
      <c r="G6" s="6">
        <f>IFERROR(F6/C6,0)</f>
        <v/>
      </c>
      <c r="H6" s="3">
        <f>IF(E6&gt;C6,"Dépassement",IF(E6&gt;C6*0.8,"À surveiller","Conforme"))</f>
        <v/>
      </c>
    </row>
    <row r="7">
      <c r="A7" s="7" t="inlineStr">
        <is>
          <t>Électricité parties communes</t>
        </is>
      </c>
      <c r="B7" s="7" t="inlineStr">
        <is>
          <t>Fluides</t>
        </is>
      </c>
      <c r="C7" s="8" t="n">
        <v>1500</v>
      </c>
      <c r="D7" s="9" t="n">
        <v>1620</v>
      </c>
      <c r="E7" s="8" t="n">
        <v>980</v>
      </c>
      <c r="F7" s="9">
        <f>C7-E7</f>
        <v/>
      </c>
      <c r="G7" s="10">
        <f>IFERROR(F7/C7,0)</f>
        <v/>
      </c>
      <c r="H7" s="7">
        <f>IF(E7&gt;C7,"Dépassement",IF(E7&gt;C7*0.8,"À surveiller","Conforme"))</f>
        <v/>
      </c>
    </row>
    <row r="8">
      <c r="A8" s="3" t="inlineStr">
        <is>
          <t>Eau froide parties communes</t>
        </is>
      </c>
      <c r="B8" s="3" t="inlineStr">
        <is>
          <t>Fluides</t>
        </is>
      </c>
      <c r="C8" s="4" t="n">
        <v>900</v>
      </c>
      <c r="D8" s="5" t="n">
        <v>870</v>
      </c>
      <c r="E8" s="4" t="n">
        <v>540</v>
      </c>
      <c r="F8" s="5">
        <f>C8-E8</f>
        <v/>
      </c>
      <c r="G8" s="6">
        <f>IFERROR(F8/C8,0)</f>
        <v/>
      </c>
      <c r="H8" s="3">
        <f>IF(E8&gt;C8,"Dépassement",IF(E8&gt;C8*0.8,"À surveiller","Conforme"))</f>
        <v/>
      </c>
    </row>
    <row r="9">
      <c r="A9" s="7" t="inlineStr">
        <is>
          <t>Nettoyage parties communes</t>
        </is>
      </c>
      <c r="B9" s="7" t="inlineStr">
        <is>
          <t>Entretien</t>
        </is>
      </c>
      <c r="C9" s="8" t="n">
        <v>2600</v>
      </c>
      <c r="D9" s="9" t="n">
        <v>2500</v>
      </c>
      <c r="E9" s="8" t="n">
        <v>1650</v>
      </c>
      <c r="F9" s="9">
        <f>C9-E9</f>
        <v/>
      </c>
      <c r="G9" s="10">
        <f>IFERROR(F9/C9,0)</f>
        <v/>
      </c>
      <c r="H9" s="7">
        <f>IF(E9&gt;C9,"Dépassement",IF(E9&gt;C9*0.8,"À surveiller","Conforme"))</f>
        <v/>
      </c>
    </row>
    <row r="10">
      <c r="A10" s="3" t="inlineStr">
        <is>
          <t>Frais de gestion bancaire</t>
        </is>
      </c>
      <c r="B10" s="3" t="inlineStr">
        <is>
          <t>Administratif</t>
        </is>
      </c>
      <c r="C10" s="4" t="n">
        <v>180</v>
      </c>
      <c r="D10" s="5" t="n">
        <v>175</v>
      </c>
      <c r="E10" s="4" t="n">
        <v>110</v>
      </c>
      <c r="F10" s="5">
        <f>C10-E10</f>
        <v/>
      </c>
      <c r="G10" s="6">
        <f>IFERROR(F10/C10,0)</f>
        <v/>
      </c>
      <c r="H10" s="3">
        <f>IF(E10&gt;C10,"Dépassement",IF(E10&gt;C10*0.8,"À surveiller","Conforme"))</f>
        <v/>
      </c>
    </row>
    <row r="11">
      <c r="A11" s="7" t="inlineStr">
        <is>
          <t>Petites réparations courantes</t>
        </is>
      </c>
      <c r="B11" s="7" t="inlineStr">
        <is>
          <t>Entretien</t>
        </is>
      </c>
      <c r="C11" s="8" t="n">
        <v>1200</v>
      </c>
      <c r="D11" s="9" t="n">
        <v>1380</v>
      </c>
      <c r="E11" s="8" t="n">
        <v>820</v>
      </c>
      <c r="F11" s="9">
        <f>C11-E11</f>
        <v/>
      </c>
      <c r="G11" s="10">
        <f>IFERROR(F11/C11,0)</f>
        <v/>
      </c>
      <c r="H11" s="7">
        <f>IF(E11&gt;C11,"Dépassement",IF(E11&gt;C11*0.8,"À surveiller","Conforme"))</f>
        <v/>
      </c>
    </row>
    <row r="12">
      <c r="A12" s="3" t="inlineStr">
        <is>
          <t>Frais de bureau et affranchissement</t>
        </is>
      </c>
      <c r="B12" s="3" t="inlineStr">
        <is>
          <t>Administratif</t>
        </is>
      </c>
      <c r="C12" s="4" t="n">
        <v>250</v>
      </c>
      <c r="D12" s="5" t="n">
        <v>230</v>
      </c>
      <c r="E12" s="4" t="n">
        <v>140</v>
      </c>
      <c r="F12" s="5">
        <f>C12-E12</f>
        <v/>
      </c>
      <c r="G12" s="6">
        <f>IFERROR(F12/C12,0)</f>
        <v/>
      </c>
      <c r="H12" s="3">
        <f>IF(E12&gt;C12,"Dépassement",IF(E12&gt;C12*0.8,"À surveiller","Conforme"))</f>
        <v/>
      </c>
    </row>
    <row r="13">
      <c r="A13" s="7" t="inlineStr">
        <is>
          <t>Provision pour travaux futurs</t>
        </is>
      </c>
      <c r="B13" s="7" t="inlineStr">
        <is>
          <t>Travaux</t>
        </is>
      </c>
      <c r="C13" s="8" t="n">
        <v>4000</v>
      </c>
      <c r="D13" s="9" t="n">
        <v>3800</v>
      </c>
      <c r="E13" s="8" t="n">
        <v>2200</v>
      </c>
      <c r="F13" s="9">
        <f>C13-E13</f>
        <v/>
      </c>
      <c r="G13" s="10">
        <f>IFERROR(F13/C13,0)</f>
        <v/>
      </c>
      <c r="H13" s="7">
        <f>IF(E13&gt;C13,"Dépassement",IF(E13&gt;C13*0.8,"À surveiller","Conforme"))</f>
        <v/>
      </c>
    </row>
    <row r="14">
      <c r="A14" s="11" t="inlineStr">
        <is>
          <t>TOTAL BUDGET</t>
        </is>
      </c>
      <c r="B14" s="12" t="n"/>
      <c r="C14" s="13">
        <f>SUM(C4:C13)</f>
        <v/>
      </c>
      <c r="D14" s="13">
        <f>SUM(D4:D13)</f>
        <v/>
      </c>
      <c r="E14" s="13">
        <f>SUM(E4:E13)</f>
        <v/>
      </c>
      <c r="F14" s="13">
        <f>SUM(F4:F13)</f>
        <v/>
      </c>
      <c r="G14" s="14">
        <f>IFERROR(F14/C14,0)</f>
        <v/>
      </c>
      <c r="H14" s="12" t="n"/>
    </row>
    <row r="15"/>
    <row r="16">
      <c r="A16" s="15" t="inlineStr">
        <is>
          <t>Nombre de postes en dépassement</t>
        </is>
      </c>
      <c r="C16" s="15">
        <f>COUNTIF(H4:H13,"Dépassement")</f>
        <v/>
      </c>
    </row>
    <row r="17">
      <c r="A17" s="15" t="inlineStr">
        <is>
          <t>Budget moyen par poste</t>
        </is>
      </c>
      <c r="C17" s="16">
        <f>AVERAGE(C4:C13)</f>
        <v/>
      </c>
    </row>
  </sheetData>
  <mergeCells count="1">
    <mergeCell ref="A1:H1"/>
  </mergeCells>
  <conditionalFormatting sqref="H4:H13">
    <cfRule type="expression" priority="1" dxfId="0" stopIfTrue="1">
      <formula>H4="Dépassement"</formula>
    </cfRule>
    <cfRule type="expression" priority="2" dxfId="1" stopIfTrue="1">
      <formula>H4="Conforme"</formula>
    </cfRule>
  </conditionalFormatting>
  <dataValidations count="1">
    <dataValidation sqref="H4:H13" showErrorMessage="1" showInputMessage="1" allowBlank="1" type="list">
      <formula1>"Conforme,À surveiller,Dépassement"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9" customWidth="1" min="2" max="2"/>
    <col width="30" customWidth="1" min="3" max="3"/>
    <col width="11" customWidth="1" min="4" max="4"/>
    <col width="12" customWidth="1" min="5" max="5"/>
    <col width="16" customWidth="1" min="6" max="6"/>
    <col width="12" customWidth="1" min="7" max="7"/>
    <col width="12" customWidth="1" min="8" max="8"/>
    <col width="12" customWidth="1" min="9" max="9"/>
    <col width="12" customWidth="1" min="10" max="10"/>
    <col width="14" customWidth="1" min="11" max="11"/>
    <col width="14" customWidth="1" min="12" max="12"/>
    <col width="12" customWidth="1" min="13" max="13"/>
    <col width="14" customWidth="1" min="14" max="14"/>
  </cols>
  <sheetData>
    <row r="1" ht="30" customHeight="1">
      <c r="A1" s="1" t="inlineStr">
        <is>
          <t>SUIVI DES APPELS DE FONDS — COPROPRIÉTAIRES — EXERCICE 2026</t>
        </is>
      </c>
    </row>
    <row r="2"/>
    <row r="3" ht="36" customHeight="1">
      <c r="A3" s="2" t="inlineStr">
        <is>
          <t>Copropriétaire</t>
        </is>
      </c>
      <c r="B3" s="2" t="inlineStr">
        <is>
          <t>Lot n°</t>
        </is>
      </c>
      <c r="C3" s="2" t="inlineStr">
        <is>
          <t>Adresse</t>
        </is>
      </c>
      <c r="D3" s="2" t="inlineStr">
        <is>
          <t>Tantièmes</t>
        </is>
      </c>
      <c r="E3" s="2" t="inlineStr">
        <is>
          <t>Quote-part %</t>
        </is>
      </c>
      <c r="F3" s="2" t="inlineStr">
        <is>
          <t>Budget annuel dû</t>
        </is>
      </c>
      <c r="G3" s="2" t="inlineStr">
        <is>
          <t>Appel T1</t>
        </is>
      </c>
      <c r="H3" s="2" t="inlineStr">
        <is>
          <t>Appel T2</t>
        </is>
      </c>
      <c r="I3" s="2" t="inlineStr">
        <is>
          <t>Appel T3</t>
        </is>
      </c>
      <c r="J3" s="2" t="inlineStr">
        <is>
          <t>Appel T4</t>
        </is>
      </c>
      <c r="K3" s="2" t="inlineStr">
        <is>
          <t>Total appelé</t>
        </is>
      </c>
      <c r="L3" s="2" t="inlineStr">
        <is>
          <t>Total payé</t>
        </is>
      </c>
      <c r="M3" s="2" t="inlineStr">
        <is>
          <t>Solde</t>
        </is>
      </c>
      <c r="N3" s="2" t="inlineStr">
        <is>
          <t>Statut</t>
        </is>
      </c>
    </row>
    <row r="4">
      <c r="A4" s="3" t="inlineStr">
        <is>
          <t>Camille Durand</t>
        </is>
      </c>
      <c r="B4" s="17" t="inlineStr">
        <is>
          <t>Lot 1</t>
        </is>
      </c>
      <c r="C4" s="3" t="inlineStr">
        <is>
          <t>12 rue de la République 69002 Lyon</t>
        </is>
      </c>
      <c r="D4" s="18" t="n">
        <v>130</v>
      </c>
      <c r="E4" s="6">
        <f>IFERROR(D4/SUM(D$4:D$11),0)</f>
        <v/>
      </c>
      <c r="F4" s="5">
        <f>ROUND(E4*$C$14,0)</f>
        <v/>
      </c>
      <c r="G4" s="5">
        <f>ROUND($F4/4,2)</f>
        <v/>
      </c>
      <c r="H4" s="5">
        <f>ROUND($F4/4,2)</f>
        <v/>
      </c>
      <c r="I4" s="5">
        <f>ROUND($F4/4,2)</f>
        <v/>
      </c>
      <c r="J4" s="5">
        <f>ROUND($F4/4,2)</f>
        <v/>
      </c>
      <c r="K4" s="5">
        <f>SUM(G4:J4)</f>
        <v/>
      </c>
      <c r="L4" s="4" t="n">
        <v>20500</v>
      </c>
      <c r="M4" s="5">
        <f>K4-L4</f>
        <v/>
      </c>
      <c r="N4" s="3">
        <f>IF(M4&lt;=0,"À jour",IF(M4&lt;200,"Écart faible","En retard"))</f>
        <v/>
      </c>
    </row>
    <row r="5">
      <c r="A5" s="7" t="inlineStr">
        <is>
          <t>Julien Moreau</t>
        </is>
      </c>
      <c r="B5" s="19" t="inlineStr">
        <is>
          <t>Lot 2</t>
        </is>
      </c>
      <c r="C5" s="7" t="inlineStr">
        <is>
          <t>12 rue de la République 69002 Lyon</t>
        </is>
      </c>
      <c r="D5" s="20" t="n">
        <v>90</v>
      </c>
      <c r="E5" s="10">
        <f>IFERROR(D5/SUM(D$4:D$11),0)</f>
        <v/>
      </c>
      <c r="F5" s="9">
        <f>ROUND(E5*$C$14,0)</f>
        <v/>
      </c>
      <c r="G5" s="9">
        <f>ROUND($F5/4,2)</f>
        <v/>
      </c>
      <c r="H5" s="9">
        <f>ROUND($F5/4,2)</f>
        <v/>
      </c>
      <c r="I5" s="9">
        <f>ROUND($F5/4,2)</f>
        <v/>
      </c>
      <c r="J5" s="9">
        <f>ROUND($F5/4,2)</f>
        <v/>
      </c>
      <c r="K5" s="9">
        <f>SUM(G5:J5)</f>
        <v/>
      </c>
      <c r="L5" s="8" t="n">
        <v>20500</v>
      </c>
      <c r="M5" s="9">
        <f>K5-L5</f>
        <v/>
      </c>
      <c r="N5" s="7">
        <f>IF(M5&lt;=0,"À jour",IF(M5&lt;200,"Écart faible","En retard"))</f>
        <v/>
      </c>
    </row>
    <row r="6">
      <c r="A6" s="3" t="inlineStr">
        <is>
          <t>Sophie Lefèvre</t>
        </is>
      </c>
      <c r="B6" s="17" t="inlineStr">
        <is>
          <t>Lot 3</t>
        </is>
      </c>
      <c r="C6" s="3" t="inlineStr">
        <is>
          <t>12 rue de la République 69002 Lyon</t>
        </is>
      </c>
      <c r="D6" s="18" t="n">
        <v>160</v>
      </c>
      <c r="E6" s="6">
        <f>IFERROR(D6/SUM(D$4:D$11),0)</f>
        <v/>
      </c>
      <c r="F6" s="5">
        <f>ROUND(E6*$C$14,0)</f>
        <v/>
      </c>
      <c r="G6" s="5">
        <f>ROUND($F6/4,2)</f>
        <v/>
      </c>
      <c r="H6" s="5">
        <f>ROUND($F6/4,2)</f>
        <v/>
      </c>
      <c r="I6" s="5">
        <f>ROUND($F6/4,2)</f>
        <v/>
      </c>
      <c r="J6" s="5">
        <f>ROUND($F6/4,2)</f>
        <v/>
      </c>
      <c r="K6" s="5">
        <f>SUM(G6:J6)</f>
        <v/>
      </c>
      <c r="L6" s="4" t="n">
        <v>19800</v>
      </c>
      <c r="M6" s="5">
        <f>K6-L6</f>
        <v/>
      </c>
      <c r="N6" s="3">
        <f>IF(M6&lt;=0,"À jour",IF(M6&lt;200,"Écart faible","En retard"))</f>
        <v/>
      </c>
    </row>
    <row r="7">
      <c r="A7" s="7" t="inlineStr">
        <is>
          <t>Thomas Bernard</t>
        </is>
      </c>
      <c r="B7" s="19" t="inlineStr">
        <is>
          <t>Lot 4</t>
        </is>
      </c>
      <c r="C7" s="7" t="inlineStr">
        <is>
          <t>12 rue de la République 69002 Lyon</t>
        </is>
      </c>
      <c r="D7" s="20" t="n">
        <v>75</v>
      </c>
      <c r="E7" s="10">
        <f>IFERROR(D7/SUM(D$4:D$11),0)</f>
        <v/>
      </c>
      <c r="F7" s="9">
        <f>ROUND(E7*$C$14,0)</f>
        <v/>
      </c>
      <c r="G7" s="9">
        <f>ROUND($F7/4,2)</f>
        <v/>
      </c>
      <c r="H7" s="9">
        <f>ROUND($F7/4,2)</f>
        <v/>
      </c>
      <c r="I7" s="9">
        <f>ROUND($F7/4,2)</f>
        <v/>
      </c>
      <c r="J7" s="9">
        <f>ROUND($F7/4,2)</f>
        <v/>
      </c>
      <c r="K7" s="9">
        <f>SUM(G7:J7)</f>
        <v/>
      </c>
      <c r="L7" s="8" t="n">
        <v>20500</v>
      </c>
      <c r="M7" s="9">
        <f>K7-L7</f>
        <v/>
      </c>
      <c r="N7" s="7">
        <f>IF(M7&lt;=0,"À jour",IF(M7&lt;200,"Écart faible","En retard"))</f>
        <v/>
      </c>
    </row>
    <row r="8">
      <c r="A8" s="3" t="inlineStr">
        <is>
          <t>Léa Martin</t>
        </is>
      </c>
      <c r="B8" s="17" t="inlineStr">
        <is>
          <t>Lot 5</t>
        </is>
      </c>
      <c r="C8" s="3" t="inlineStr">
        <is>
          <t>12 rue de la République 69002 Lyon</t>
        </is>
      </c>
      <c r="D8" s="18" t="n">
        <v>120</v>
      </c>
      <c r="E8" s="6">
        <f>IFERROR(D8/SUM(D$4:D$11),0)</f>
        <v/>
      </c>
      <c r="F8" s="5">
        <f>ROUND(E8*$C$14,0)</f>
        <v/>
      </c>
      <c r="G8" s="5">
        <f>ROUND($F8/4,2)</f>
        <v/>
      </c>
      <c r="H8" s="5">
        <f>ROUND($F8/4,2)</f>
        <v/>
      </c>
      <c r="I8" s="5">
        <f>ROUND($F8/4,2)</f>
        <v/>
      </c>
      <c r="J8" s="5">
        <f>ROUND($F8/4,2)</f>
        <v/>
      </c>
      <c r="K8" s="5">
        <f>SUM(G8:J8)</f>
        <v/>
      </c>
      <c r="L8" s="4" t="n">
        <v>21000</v>
      </c>
      <c r="M8" s="5">
        <f>K8-L8</f>
        <v/>
      </c>
      <c r="N8" s="3">
        <f>IF(M8&lt;=0,"À jour",IF(M8&lt;200,"Écart faible","En retard"))</f>
        <v/>
      </c>
    </row>
    <row r="9">
      <c r="A9" s="7" t="inlineStr">
        <is>
          <t>Nicolas Petit</t>
        </is>
      </c>
      <c r="B9" s="19" t="inlineStr">
        <is>
          <t>Lot 6</t>
        </is>
      </c>
      <c r="C9" s="7" t="inlineStr">
        <is>
          <t>12 rue de la République 69002 Lyon</t>
        </is>
      </c>
      <c r="D9" s="20" t="n">
        <v>55</v>
      </c>
      <c r="E9" s="10">
        <f>IFERROR(D9/SUM(D$4:D$11),0)</f>
        <v/>
      </c>
      <c r="F9" s="9">
        <f>ROUND(E9*$C$14,0)</f>
        <v/>
      </c>
      <c r="G9" s="9">
        <f>ROUND($F9/4,2)</f>
        <v/>
      </c>
      <c r="H9" s="9">
        <f>ROUND($F9/4,2)</f>
        <v/>
      </c>
      <c r="I9" s="9">
        <f>ROUND($F9/4,2)</f>
        <v/>
      </c>
      <c r="J9" s="9">
        <f>ROUND($F9/4,2)</f>
        <v/>
      </c>
      <c r="K9" s="9">
        <f>SUM(G9:J9)</f>
        <v/>
      </c>
      <c r="L9" s="8" t="n">
        <v>18500</v>
      </c>
      <c r="M9" s="9">
        <f>K9-L9</f>
        <v/>
      </c>
      <c r="N9" s="7">
        <f>IF(M9&lt;=0,"À jour",IF(M9&lt;200,"Écart faible","En retard"))</f>
        <v/>
      </c>
    </row>
    <row r="10">
      <c r="A10" s="3" t="inlineStr">
        <is>
          <t>Émilie Rousseau</t>
        </is>
      </c>
      <c r="B10" s="17" t="inlineStr">
        <is>
          <t>Lot 7</t>
        </is>
      </c>
      <c r="C10" s="3" t="inlineStr">
        <is>
          <t>12 rue de la République 69002 Lyon</t>
        </is>
      </c>
      <c r="D10" s="18" t="n">
        <v>145</v>
      </c>
      <c r="E10" s="6">
        <f>IFERROR(D10/SUM(D$4:D$11),0)</f>
        <v/>
      </c>
      <c r="F10" s="5">
        <f>ROUND(E10*$C$14,0)</f>
        <v/>
      </c>
      <c r="G10" s="5">
        <f>ROUND($F10/4,2)</f>
        <v/>
      </c>
      <c r="H10" s="5">
        <f>ROUND($F10/4,2)</f>
        <v/>
      </c>
      <c r="I10" s="5">
        <f>ROUND($F10/4,2)</f>
        <v/>
      </c>
      <c r="J10" s="5">
        <f>ROUND($F10/4,2)</f>
        <v/>
      </c>
      <c r="K10" s="5">
        <f>SUM(G10:J10)</f>
        <v/>
      </c>
      <c r="L10" s="4" t="n">
        <v>21000</v>
      </c>
      <c r="M10" s="5">
        <f>K10-L10</f>
        <v/>
      </c>
      <c r="N10" s="3">
        <f>IF(M10&lt;=0,"À jour",IF(M10&lt;200,"Écart faible","En retard"))</f>
        <v/>
      </c>
    </row>
    <row r="11">
      <c r="A11" s="7" t="inlineStr">
        <is>
          <t>Antoine Garcia</t>
        </is>
      </c>
      <c r="B11" s="19" t="inlineStr">
        <is>
          <t>Lot 8</t>
        </is>
      </c>
      <c r="C11" s="7" t="inlineStr">
        <is>
          <t>12 rue de la République 69002 Lyon</t>
        </is>
      </c>
      <c r="D11" s="20" t="n">
        <v>125</v>
      </c>
      <c r="E11" s="10">
        <f>IFERROR(D11/SUM(D$4:D$11),0)</f>
        <v/>
      </c>
      <c r="F11" s="9">
        <f>ROUND(E11*$C$14,0)</f>
        <v/>
      </c>
      <c r="G11" s="9">
        <f>ROUND($F11/4,2)</f>
        <v/>
      </c>
      <c r="H11" s="9">
        <f>ROUND($F11/4,2)</f>
        <v/>
      </c>
      <c r="I11" s="9">
        <f>ROUND($F11/4,2)</f>
        <v/>
      </c>
      <c r="J11" s="9">
        <f>ROUND($F11/4,2)</f>
        <v/>
      </c>
      <c r="K11" s="9">
        <f>SUM(G11:J11)</f>
        <v/>
      </c>
      <c r="L11" s="8" t="n">
        <v>19500</v>
      </c>
      <c r="M11" s="9">
        <f>K11-L11</f>
        <v/>
      </c>
      <c r="N11" s="7">
        <f>IF(M11&lt;=0,"À jour",IF(M11&lt;200,"Écart faible","En retard"))</f>
        <v/>
      </c>
    </row>
    <row r="12">
      <c r="A12" s="11" t="inlineStr">
        <is>
          <t>TOTAL COPROPRIÉTÉ</t>
        </is>
      </c>
      <c r="B12" s="12" t="n"/>
      <c r="C12" s="12" t="n"/>
      <c r="D12" s="12">
        <f>SUM(D4:D11)</f>
        <v/>
      </c>
      <c r="E12" s="14">
        <f>SUM(E4:E11)</f>
        <v/>
      </c>
      <c r="F12" s="13">
        <f>SUM(F4:F11)</f>
        <v/>
      </c>
      <c r="G12" s="13">
        <f>SUM(G4:G11)</f>
        <v/>
      </c>
      <c r="H12" s="13">
        <f>SUM(H4:H11)</f>
        <v/>
      </c>
      <c r="I12" s="13">
        <f>SUM(I4:I11)</f>
        <v/>
      </c>
      <c r="J12" s="13">
        <f>SUM(J4:J11)</f>
        <v/>
      </c>
      <c r="K12" s="13">
        <f>SUM(K4:K11)</f>
        <v/>
      </c>
      <c r="L12" s="13">
        <f>SUM(L4:L11)</f>
        <v/>
      </c>
      <c r="M12" s="13">
        <f>SUM(M4:M11)</f>
        <v/>
      </c>
      <c r="N12" s="12" t="n"/>
    </row>
    <row r="13"/>
    <row r="14">
      <c r="A14" s="15" t="inlineStr">
        <is>
          <t>Taux de recouvrement global</t>
        </is>
      </c>
      <c r="D14" s="21">
        <f>IFERROR(L12/K12,0)</f>
        <v/>
      </c>
    </row>
    <row r="15">
      <c r="A15" s="15" t="inlineStr">
        <is>
          <t>Nombre de copropriétaires en retard</t>
        </is>
      </c>
      <c r="D15" s="15">
        <f>COUNTIF(N4:N11,"En retard")</f>
        <v/>
      </c>
    </row>
  </sheetData>
  <mergeCells count="1">
    <mergeCell ref="A1:M1"/>
  </mergeCells>
  <conditionalFormatting sqref="N4:N11">
    <cfRule type="expression" priority="1" dxfId="0" stopIfTrue="1">
      <formula>N4="En retard"</formula>
    </cfRule>
    <cfRule type="expression" priority="2" dxfId="1" stopIfTrue="1">
      <formula>N4="À jour"</formula>
    </cfRule>
  </conditionalFormatting>
  <dataValidations count="1">
    <dataValidation sqref="N4:N11" showErrorMessage="1" showInputMessage="1" allowBlank="1" type="list">
      <formula1>"À jour,Écart faible,En retard"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 ht="30" customHeight="1">
      <c r="A1" s="1" t="inlineStr">
        <is>
          <t>TABLEAU DE BORD — SYNDIC BÉNÉVOLE</t>
        </is>
      </c>
    </row>
    <row r="2"/>
    <row r="3">
      <c r="A3" s="22" t="inlineStr">
        <is>
          <t>INDICATEURS CLÉS</t>
        </is>
      </c>
    </row>
    <row r="4">
      <c r="A4" s="24" t="inlineStr">
        <is>
          <t>Budget prévisionnel total 2026</t>
        </is>
      </c>
      <c r="B4" s="25">
        <f>'Budget de fonctionnement'!C14</f>
        <v/>
      </c>
    </row>
    <row r="5">
      <c r="A5" s="26" t="inlineStr">
        <is>
          <t>Réalisé total 2026 (au 21/07)</t>
        </is>
      </c>
      <c r="B5" s="27">
        <f>'Budget de fonctionnement'!E14</f>
        <v/>
      </c>
    </row>
    <row r="6">
      <c r="A6" s="24" t="inlineStr">
        <is>
          <t>Écart global</t>
        </is>
      </c>
      <c r="B6" s="25">
        <f>'Budget de fonctionnement'!F14</f>
        <v/>
      </c>
    </row>
    <row r="7">
      <c r="A7" s="26" t="inlineStr">
        <is>
          <t>Total appelé aux copropriétaires</t>
        </is>
      </c>
      <c r="B7" s="27">
        <f>'Appels de fonds'!K12</f>
        <v/>
      </c>
    </row>
    <row r="8">
      <c r="A8" s="24" t="inlineStr">
        <is>
          <t>Total payé par les copropriétaires</t>
        </is>
      </c>
      <c r="B8" s="25">
        <f>'Appels de fonds'!L12</f>
        <v/>
      </c>
    </row>
    <row r="9">
      <c r="A9" s="26" t="inlineStr">
        <is>
          <t>Taux de recouvrement</t>
        </is>
      </c>
      <c r="B9" s="28">
        <f>'Appels de fonds'!D14</f>
        <v/>
      </c>
    </row>
    <row r="10"/>
    <row r="11"/>
    <row r="12">
      <c r="A12" s="29" t="inlineStr">
        <is>
          <t>RÉPARTITION PAR CATÉGORIE</t>
        </is>
      </c>
    </row>
    <row r="13">
      <c r="A13" s="3" t="inlineStr">
        <is>
          <t>Assurance</t>
        </is>
      </c>
      <c r="B13" s="5">
        <f>SUMIF('Budget de fonctionnement'!B4:B13,A13,'Budget de fonctionnement'!C4:C13)</f>
        <v/>
      </c>
    </row>
    <row r="14">
      <c r="A14" s="7" t="inlineStr">
        <is>
          <t>Entretien</t>
        </is>
      </c>
      <c r="B14" s="9">
        <f>SUMIF('Budget de fonctionnement'!B4:B13,A14,'Budget de fonctionnement'!C4:C13)</f>
        <v/>
      </c>
    </row>
    <row r="15">
      <c r="A15" s="3" t="inlineStr">
        <is>
          <t>Fluides</t>
        </is>
      </c>
      <c r="B15" s="5">
        <f>SUMIF('Budget de fonctionnement'!B4:B13,A15,'Budget de fonctionnement'!C4:C13)</f>
        <v/>
      </c>
    </row>
    <row r="16">
      <c r="A16" s="7" t="inlineStr">
        <is>
          <t>Administratif</t>
        </is>
      </c>
      <c r="B16" s="9">
        <f>SUMIF('Budget de fonctionnement'!B4:B13,A16,'Budget de fonctionnement'!C4:C13)</f>
        <v/>
      </c>
    </row>
    <row r="17">
      <c r="A17" s="3" t="inlineStr">
        <is>
          <t>Travaux</t>
        </is>
      </c>
      <c r="B17" s="5">
        <f>SUMIF('Budget de fonctionnement'!B4:B13,A17,'Budget de fonctionnement'!C4:C13)</f>
        <v/>
      </c>
    </row>
    <row r="18"/>
    <row r="19"/>
    <row r="20">
      <c r="A20" s="29" t="inlineStr">
        <is>
          <t>BUDGET VS RÉALISÉ PAR POSTE</t>
        </is>
      </c>
    </row>
    <row r="21">
      <c r="A21" s="30" t="inlineStr">
        <is>
          <t>Poste</t>
        </is>
      </c>
      <c r="B21" s="30" t="inlineStr">
        <is>
          <t>Budget</t>
        </is>
      </c>
      <c r="C21" s="30" t="inlineStr">
        <is>
          <t>Réalisé</t>
        </is>
      </c>
    </row>
    <row r="22">
      <c r="A22" s="3">
        <f>'Budget de fonctionnement'!A4</f>
        <v/>
      </c>
      <c r="B22" s="5">
        <f>'Budget de fonctionnement'!C4</f>
        <v/>
      </c>
      <c r="C22" s="5">
        <f>'Budget de fonctionnement'!E4</f>
        <v/>
      </c>
    </row>
    <row r="23">
      <c r="A23" s="7">
        <f>'Budget de fonctionnement'!A5</f>
        <v/>
      </c>
      <c r="B23" s="9">
        <f>'Budget de fonctionnement'!C5</f>
        <v/>
      </c>
      <c r="C23" s="9">
        <f>'Budget de fonctionnement'!E5</f>
        <v/>
      </c>
    </row>
    <row r="24">
      <c r="A24" s="3">
        <f>'Budget de fonctionnement'!A6</f>
        <v/>
      </c>
      <c r="B24" s="5">
        <f>'Budget de fonctionnement'!C6</f>
        <v/>
      </c>
      <c r="C24" s="5">
        <f>'Budget de fonctionnement'!E6</f>
        <v/>
      </c>
    </row>
    <row r="25">
      <c r="A25" s="7">
        <f>'Budget de fonctionnement'!A7</f>
        <v/>
      </c>
      <c r="B25" s="9">
        <f>'Budget de fonctionnement'!C7</f>
        <v/>
      </c>
      <c r="C25" s="9">
        <f>'Budget de fonctionnement'!E7</f>
        <v/>
      </c>
    </row>
    <row r="26">
      <c r="A26" s="3">
        <f>'Budget de fonctionnement'!A8</f>
        <v/>
      </c>
      <c r="B26" s="5">
        <f>'Budget de fonctionnement'!C8</f>
        <v/>
      </c>
      <c r="C26" s="5">
        <f>'Budget de fonctionnement'!E8</f>
        <v/>
      </c>
    </row>
    <row r="27">
      <c r="A27" s="7">
        <f>'Budget de fonctionnement'!A9</f>
        <v/>
      </c>
      <c r="B27" s="9">
        <f>'Budget de fonctionnement'!C9</f>
        <v/>
      </c>
      <c r="C27" s="9">
        <f>'Budget de fonctionnement'!E9</f>
        <v/>
      </c>
    </row>
    <row r="28">
      <c r="A28" s="3">
        <f>'Budget de fonctionnement'!A10</f>
        <v/>
      </c>
      <c r="B28" s="5">
        <f>'Budget de fonctionnement'!C10</f>
        <v/>
      </c>
      <c r="C28" s="5">
        <f>'Budget de fonctionnement'!E10</f>
        <v/>
      </c>
    </row>
    <row r="29">
      <c r="A29" s="7">
        <f>'Budget de fonctionnement'!A11</f>
        <v/>
      </c>
      <c r="B29" s="9">
        <f>'Budget de fonctionnement'!C11</f>
        <v/>
      </c>
      <c r="C29" s="9">
        <f>'Budget de fonctionnement'!E11</f>
        <v/>
      </c>
    </row>
    <row r="30">
      <c r="A30" s="3">
        <f>'Budget de fonctionnement'!A12</f>
        <v/>
      </c>
      <c r="B30" s="5">
        <f>'Budget de fonctionnement'!C12</f>
        <v/>
      </c>
      <c r="C30" s="5">
        <f>'Budget de fonctionnement'!E12</f>
        <v/>
      </c>
    </row>
    <row r="31">
      <c r="A31" s="7">
        <f>'Budget de fonctionnement'!A13</f>
        <v/>
      </c>
      <c r="B31" s="9">
        <f>'Budget de fonctionnement'!C13</f>
        <v/>
      </c>
      <c r="C31" s="9">
        <f>'Budget de fonctionnement'!E13</f>
        <v/>
      </c>
    </row>
  </sheetData>
  <mergeCells count="4">
    <mergeCell ref="A1:F1"/>
    <mergeCell ref="A3:B3"/>
    <mergeCell ref="A12:B12"/>
    <mergeCell ref="A20:C20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30" customWidth="1" min="1" max="1"/>
    <col width="24" customWidth="1" min="2" max="2"/>
    <col width="24" customWidth="1" min="3" max="3"/>
    <col width="24" customWidth="1" min="4" max="4"/>
  </cols>
  <sheetData>
    <row r="1" ht="30" customHeight="1">
      <c r="A1" s="1" t="inlineStr">
        <is>
          <t>MODE D'EMPLOI — CLASSEUR BUDGET SYNDIC BÉNÉVOLE</t>
        </is>
      </c>
    </row>
    <row r="2"/>
    <row r="3">
      <c r="A3" s="2" t="inlineStr">
        <is>
          <t>Rubrique</t>
        </is>
      </c>
      <c r="B3" s="2" t="inlineStr">
        <is>
          <t>Explication</t>
        </is>
      </c>
      <c r="C3" s="34" t="n"/>
      <c r="D3" s="35" t="n"/>
    </row>
    <row r="4" ht="46" customHeight="1">
      <c r="A4" s="24" t="inlineStr">
        <is>
          <t>Objectif</t>
        </is>
      </c>
      <c r="B4" s="3" t="inlineStr">
        <is>
          <t>Ce classeur permet à un syndic bénévole de piloter le budget de fonctionnement d'une copropriété, de suivre les appels de fonds auprès des copropriétaires et de visualiser les indicateurs clés dans un tableau de bord.</t>
        </is>
      </c>
      <c r="C4" s="34" t="n"/>
      <c r="D4" s="35" t="n"/>
    </row>
    <row r="5" ht="46" customHeight="1">
      <c r="A5" s="26" t="inlineStr">
        <is>
          <t>Feuille 'Budget de fonctionnement'</t>
        </is>
      </c>
      <c r="B5" s="7" t="inlineStr">
        <is>
          <t>Liste les postes de dépenses (assurance, entretien, fluides, administratif, travaux). Saisissez le budget prévisionnel et le réalisé (cellules jaunes). Les colonnes Écart, Écart % et Statut se calculent automatiquement.</t>
        </is>
      </c>
      <c r="C5" s="34" t="n"/>
      <c r="D5" s="35" t="n"/>
    </row>
    <row r="6" ht="46" customHeight="1">
      <c r="A6" s="24" t="inlineStr">
        <is>
          <t>Feuille 'Appels de fonds'</t>
        </is>
      </c>
      <c r="B6" s="3" t="inlineStr">
        <is>
          <t>Liste les copropriétaires avec leurs tantièmes (cellule jaune) et le montant réellement payé (cellule jaune). La quote-part, le budget dû, les appels trimestriels, le total appelé et le solde se calculent automatiquement. Le statut passe à 'En retard' si le solde impayé dépasse 200 €.</t>
        </is>
      </c>
      <c r="C6" s="34" t="n"/>
      <c r="D6" s="35" t="n"/>
    </row>
    <row r="7" ht="46" customHeight="1">
      <c r="A7" s="26" t="inlineStr">
        <is>
          <t>Feuille 'Tableau de bord'</t>
        </is>
      </c>
      <c r="B7" s="7" t="inlineStr">
        <is>
          <t>Synthétise les indicateurs clés (budget total, réalisé, écart, taux de recouvrement) et présente trois graphiques : comparaison budget/réalisé par poste, répartition par catégorie et suivi des appels trimestriels.</t>
        </is>
      </c>
      <c r="C7" s="34" t="n"/>
      <c r="D7" s="35" t="n"/>
    </row>
    <row r="8" ht="46" customHeight="1">
      <c r="A8" s="24" t="inlineStr">
        <is>
          <t>Cellules jaunes</t>
        </is>
      </c>
      <c r="B8" s="3" t="inlineStr">
        <is>
          <t>Ce sont les seules cellules à modifier : budget prévisionnel, réalisé, tantièmes et montants payés. Toutes les autres cellules contiennent des formules et se mettent à jour automatiquement.</t>
        </is>
      </c>
      <c r="C8" s="34" t="n"/>
      <c r="D8" s="35" t="n"/>
    </row>
    <row r="9" ht="46" customHeight="1">
      <c r="A9" s="26" t="inlineStr">
        <is>
          <t>Statuts colorés</t>
        </is>
      </c>
      <c r="B9" s="7" t="inlineStr">
        <is>
          <t>Vert = situation conforme ou copropriétaire à jour. Rouge = dépassement de budget ou retard de paiement. Ces couleurs sont appliquées automatiquement par mise en forme conditionnelle.</t>
        </is>
      </c>
      <c r="C9" s="34" t="n"/>
      <c r="D9" s="35" t="n"/>
    </row>
    <row r="10" ht="46" customHeight="1">
      <c r="A10" s="24" t="inlineStr">
        <is>
          <t>Mise à jour annuelle</t>
        </is>
      </c>
      <c r="B10" s="3" t="inlineStr">
        <is>
          <t>Chaque année, dupliquez ce classeur, mettez à jour les dates dans les intitulés de colonnes et réinitialisez les montants réalisés et payés à zéro avant le début du nouvel exercice.</t>
        </is>
      </c>
      <c r="C10" s="34" t="n"/>
      <c r="D10" s="35" t="n"/>
    </row>
    <row r="11" ht="46" customHeight="1">
      <c r="A11" s="26" t="inlineStr">
        <is>
          <t>Astuce</t>
        </is>
      </c>
      <c r="B11" s="7" t="inlineStr">
        <is>
          <t>Utilisez les listes déroulantes des colonnes Statut pour forcer manuellement une valeur si nécessaire, tout en gardant la cohérence avec les formules existantes.</t>
        </is>
      </c>
      <c r="C11" s="34" t="n"/>
      <c r="D11" s="35" t="n"/>
    </row>
  </sheetData>
  <mergeCells count="10">
    <mergeCell ref="A1:D1"/>
    <mergeCell ref="B3:D3"/>
    <mergeCell ref="B4:D4"/>
    <mergeCell ref="B5:D5"/>
    <mergeCell ref="B6:D6"/>
    <mergeCell ref="B7:D7"/>
    <mergeCell ref="B8:D8"/>
    <mergeCell ref="B9:D9"/>
    <mergeCell ref="B10:D10"/>
    <mergeCell ref="B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2026-07-21T13:26:57Z</dcterms:created>
  <dcterms:modified xmlns:dcterms="http://purl.org/dc/terms/" xmlns:xsi="http://www.w3.org/2001/XMLSchema-instance" xsi:type="dcterms:W3CDTF">2026-07-21T13:26:57Z</dcterms:modified>
</cp:coreProperties>
</file>