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udget prévisionnel" sheetId="1" state="visible" r:id="rId1"/>
    <sheet xmlns:r="http://schemas.openxmlformats.org/officeDocument/2006/relationships" name="Répartition copropriétaires" sheetId="2" state="visible" r:id="rId2"/>
    <sheet xmlns:r="http://schemas.openxmlformats.org/officeDocument/2006/relationships" name="Tableau de bord" sheetId="3" state="visible" r:id="rId3"/>
    <sheet xmlns:r="http://schemas.openxmlformats.org/officeDocument/2006/relationships" name="Mode d'emploi" sheetId="4" state="visible" r:id="rId4"/>
  </sheets>
  <definedNames/>
  <calcPr calcId="124519" fullCalcOnLoad="1"/>
</workbook>
</file>

<file path=xl/styles.xml><?xml version="1.0" encoding="utf-8"?>
<styleSheet xmlns="http://schemas.openxmlformats.org/spreadsheetml/2006/main">
  <numFmts count="2">
    <numFmt numFmtId="164" formatCode="# ##0,00 €"/>
    <numFmt numFmtId="165" formatCode="0,0%"/>
  </numFmts>
  <fonts count="8">
    <font>
      <name val="Calibri"/>
      <family val="2"/>
      <color theme="1"/>
      <sz val="11"/>
      <scheme val="minor"/>
    </font>
    <font>
      <name val="Calibri"/>
      <b val="1"/>
      <color rgb="000F766E"/>
      <sz val="16"/>
    </font>
    <font>
      <name val="Calibri"/>
      <i val="1"/>
      <color rgb="00374151"/>
      <sz val="10"/>
    </font>
    <font>
      <name val="Calibri"/>
      <b val="1"/>
      <color rgb="00FFFFFF"/>
      <sz val="11"/>
    </font>
    <font>
      <name val="Calibri"/>
      <sz val="10"/>
    </font>
    <font>
      <name val="Calibri"/>
      <b val="1"/>
      <sz val="10"/>
    </font>
    <font>
      <name val="Calibri"/>
      <b val="1"/>
      <color rgb="00FFFFFF"/>
      <sz val="10"/>
    </font>
    <font>
      <name val="Calibri"/>
      <b val="1"/>
      <color rgb="000F766E"/>
      <sz val="12"/>
    </font>
  </fonts>
  <fills count="7">
    <fill>
      <patternFill/>
    </fill>
    <fill>
      <patternFill patternType="gray125"/>
    </fill>
    <fill>
      <patternFill patternType="solid">
        <fgColor rgb="000F766E"/>
        <bgColor rgb="000F766E"/>
      </patternFill>
    </fill>
    <fill>
      <patternFill patternType="solid">
        <fgColor rgb="00FFFBEB"/>
        <bgColor rgb="00FFFBEB"/>
      </patternFill>
    </fill>
    <fill>
      <patternFill patternType="solid">
        <fgColor rgb="00F0FDFA"/>
        <bgColor rgb="00F0FDFA"/>
      </patternFill>
    </fill>
    <fill>
      <patternFill patternType="solid">
        <fgColor rgb="00FFFFFF"/>
        <bgColor rgb="00FFFFFF"/>
      </patternFill>
    </fill>
    <fill>
      <patternFill patternType="solid">
        <fgColor rgb="0014B8A6"/>
        <bgColor rgb="0014B8A6"/>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style="thin">
        <color rgb="00D1D5DB"/>
      </right>
      <top style="thin">
        <color rgb="00D1D5DB"/>
      </top>
      <bottom style="thin">
        <color rgb="00D1D5DB"/>
      </bottom>
      <diagonal/>
    </border>
    <border>
      <left/>
      <right/>
      <top style="thin">
        <color rgb="00D1D5DB"/>
      </top>
      <bottom style="thin">
        <color rgb="00D1D5DB"/>
      </bottom>
      <diagonal/>
    </border>
  </borders>
  <cellStyleXfs count="1">
    <xf numFmtId="0" fontId="0" fillId="0" borderId="0"/>
  </cellStyleXfs>
  <cellXfs count="32">
    <xf numFmtId="0" fontId="0" fillId="0" borderId="0" pivotButton="0" quotePrefix="0" xfId="0"/>
    <xf numFmtId="0" fontId="1" fillId="0" borderId="0" applyAlignment="1" pivotButton="0" quotePrefix="0" xfId="0">
      <alignment horizontal="center" vertical="center" wrapText="1"/>
    </xf>
    <xf numFmtId="0" fontId="2" fillId="0" borderId="0" pivotButton="0" quotePrefix="0" xfId="0"/>
    <xf numFmtId="0" fontId="3" fillId="2" borderId="1" applyAlignment="1" pivotButton="0" quotePrefix="0" xfId="0">
      <alignment horizontal="center" vertical="center" wrapText="1"/>
    </xf>
    <xf numFmtId="0" fontId="4" fillId="4" borderId="1" applyAlignment="1" pivotButton="0" quotePrefix="0" xfId="0">
      <alignment horizontal="left" vertical="center" wrapText="1"/>
    </xf>
    <xf numFmtId="164" fontId="4" fillId="4" borderId="1" applyAlignment="1" pivotButton="0" quotePrefix="0" xfId="0">
      <alignment horizontal="center" vertical="center" wrapText="1"/>
    </xf>
    <xf numFmtId="164" fontId="4" fillId="3" borderId="1" applyAlignment="1" pivotButton="0" quotePrefix="0" xfId="0">
      <alignment horizontal="center" vertical="center" wrapText="1"/>
    </xf>
    <xf numFmtId="164" fontId="0" fillId="4" borderId="1" applyAlignment="1" pivotButton="0" quotePrefix="0" xfId="0">
      <alignment horizontal="center" vertical="center" wrapText="1"/>
    </xf>
    <xf numFmtId="165" fontId="0" fillId="4" borderId="1" applyAlignment="1" pivotButton="0" quotePrefix="0" xfId="0">
      <alignment horizontal="center" vertical="center" wrapText="1"/>
    </xf>
    <xf numFmtId="0" fontId="4" fillId="5" borderId="1" applyAlignment="1" pivotButton="0" quotePrefix="0" xfId="0">
      <alignment horizontal="left" vertical="center" wrapText="1"/>
    </xf>
    <xf numFmtId="164" fontId="4" fillId="5" borderId="1" applyAlignment="1" pivotButton="0" quotePrefix="0" xfId="0">
      <alignment horizontal="center" vertical="center" wrapText="1"/>
    </xf>
    <xf numFmtId="164" fontId="0" fillId="5" borderId="1" applyAlignment="1" pivotButton="0" quotePrefix="0" xfId="0">
      <alignment horizontal="center" vertical="center" wrapText="1"/>
    </xf>
    <xf numFmtId="165" fontId="0" fillId="5" borderId="1" applyAlignment="1" pivotButton="0" quotePrefix="0" xfId="0">
      <alignment horizontal="center" vertical="center" wrapText="1"/>
    </xf>
    <xf numFmtId="0" fontId="6" fillId="6" borderId="1" applyAlignment="1" pivotButton="0" quotePrefix="0" xfId="0">
      <alignment horizontal="center" vertical="center" wrapText="1"/>
    </xf>
    <xf numFmtId="164" fontId="6" fillId="6" borderId="1" applyAlignment="1" pivotButton="0" quotePrefix="0" xfId="0">
      <alignment horizontal="center" vertical="center" wrapText="1"/>
    </xf>
    <xf numFmtId="165" fontId="6" fillId="6" borderId="1" applyAlignment="1" pivotButton="0" quotePrefix="0" xfId="0">
      <alignment horizontal="center" vertical="center" wrapText="1"/>
    </xf>
    <xf numFmtId="0" fontId="4" fillId="3" borderId="1" applyAlignment="1" pivotButton="0" quotePrefix="0" xfId="0">
      <alignment horizontal="center" vertical="center" wrapText="1"/>
    </xf>
    <xf numFmtId="1" fontId="6" fillId="6" borderId="1" applyAlignment="1" pivotButton="0" quotePrefix="0" xfId="0">
      <alignment horizontal="center" vertical="center" wrapText="1"/>
    </xf>
    <xf numFmtId="0" fontId="6" fillId="6" borderId="1" applyAlignment="1" pivotButton="0" quotePrefix="0" xfId="0">
      <alignment horizontal="left" vertical="center" wrapText="1"/>
    </xf>
    <xf numFmtId="0" fontId="0" fillId="0" borderId="1" pivotButton="0" quotePrefix="0" xfId="0"/>
    <xf numFmtId="164" fontId="7" fillId="3" borderId="1" applyAlignment="1" pivotButton="0" quotePrefix="0" xfId="0">
      <alignment horizontal="center" vertical="center" wrapText="1"/>
    </xf>
    <xf numFmtId="165" fontId="7" fillId="3" borderId="1" applyAlignment="1" pivotButton="0" quotePrefix="0" xfId="0">
      <alignment horizontal="center" vertical="center" wrapText="1"/>
    </xf>
    <xf numFmtId="1" fontId="7" fillId="3" borderId="1" applyAlignment="1" pivotButton="0" quotePrefix="0" xfId="0">
      <alignment horizontal="center" vertical="center" wrapText="1"/>
    </xf>
    <xf numFmtId="0" fontId="3" fillId="6" borderId="1" applyAlignment="1" pivotButton="0" quotePrefix="0" xfId="0">
      <alignment horizontal="center" vertical="center" wrapText="1"/>
    </xf>
    <xf numFmtId="0" fontId="4" fillId="4" borderId="1" pivotButton="0" quotePrefix="0" xfId="0"/>
    <xf numFmtId="164" fontId="0" fillId="4" borderId="1" pivotButton="0" quotePrefix="0" xfId="0"/>
    <xf numFmtId="0" fontId="4" fillId="5" borderId="1" pivotButton="0" quotePrefix="0" xfId="0"/>
    <xf numFmtId="164" fontId="0" fillId="5" borderId="1" pivotButton="0" quotePrefix="0" xfId="0"/>
    <xf numFmtId="0" fontId="5" fillId="4" borderId="1" applyAlignment="1" pivotButton="0" quotePrefix="0" xfId="0">
      <alignment vertical="top" wrapText="1"/>
    </xf>
    <xf numFmtId="0" fontId="4" fillId="0" borderId="1" applyAlignment="1" pivotButton="0" quotePrefix="0" xfId="0">
      <alignment vertical="top" wrapText="1"/>
    </xf>
    <xf numFmtId="0" fontId="0" fillId="0" borderId="4" pivotButton="0" quotePrefix="0" xfId="0"/>
    <xf numFmtId="0" fontId="0" fillId="0" borderId="5" pivotButton="0" quotePrefix="0" xfId="0"/>
  </cellXfs>
  <cellStyles count="1">
    <cellStyle name="Normal" xfId="0" builtinId="0" hidden="0"/>
  </cellStyles>
  <dxfs count="3">
    <dxf>
      <font>
        <b val="1"/>
        <color rgb="00FFFFFF"/>
      </font>
      <fill>
        <patternFill patternType="solid">
          <fgColor rgb="00DC2626"/>
          <bgColor rgb="00DC2626"/>
        </patternFill>
      </fill>
    </dxf>
    <dxf>
      <font>
        <b val="1"/>
        <color rgb="00FFFFFF"/>
      </font>
      <fill>
        <patternFill patternType="solid">
          <fgColor rgb="0022C55E"/>
          <bgColor rgb="0022C55E"/>
        </patternFill>
      </fill>
    </dxf>
    <dxf>
      <font>
        <b val="1"/>
        <color rgb="00374151"/>
      </font>
      <fill>
        <patternFill patternType="solid">
          <fgColor rgb="00FFFBEB"/>
          <bgColor rgb="00FFFBEB"/>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Budget prévisionnel vs Réalisé par poste</a:t>
            </a:r>
          </a:p>
        </rich>
      </tx>
    </title>
    <plotArea>
      <barChart>
        <barDir val="col"/>
        <grouping val="clustered"/>
        <ser>
          <idx val="0"/>
          <order val="0"/>
          <tx>
            <strRef>
              <f>'Tableau de bord'!B11</f>
            </strRef>
          </tx>
          <spPr>
            <a:solidFill xmlns:a="http://schemas.openxmlformats.org/drawingml/2006/main">
              <a:srgbClr val="0F766E"/>
            </a:solidFill>
            <a:ln xmlns:a="http://schemas.openxmlformats.org/drawingml/2006/main">
              <a:prstDash val="solid"/>
            </a:ln>
          </spPr>
          <cat>
            <numRef>
              <f>'Tableau de bord'!$A$12:$A$21</f>
            </numRef>
          </cat>
          <val>
            <numRef>
              <f>'Tableau de bord'!$B$12:$B$21</f>
            </numRef>
          </val>
        </ser>
        <ser>
          <idx val="1"/>
          <order val="1"/>
          <tx>
            <strRef>
              <f>'Tableau de bord'!C11</f>
            </strRef>
          </tx>
          <spPr>
            <a:solidFill xmlns:a="http://schemas.openxmlformats.org/drawingml/2006/main">
              <a:srgbClr val="22C55E"/>
            </a:solidFill>
            <a:ln xmlns:a="http://schemas.openxmlformats.org/drawingml/2006/main">
              <a:prstDash val="solid"/>
            </a:ln>
          </spPr>
          <cat>
            <numRef>
              <f>'Tableau de bord'!$A$12:$A$21</f>
            </numRef>
          </cat>
          <val>
            <numRef>
              <f>'Tableau de bord'!$C$12:$C$21</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Poste de charge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Montant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Répartition du budget par poste de charge</a:t>
            </a:r>
          </a:p>
        </rich>
      </tx>
    </title>
    <plotArea>
      <pieChart>
        <varyColors val="1"/>
        <ser>
          <idx val="0"/>
          <order val="0"/>
          <tx>
            <strRef>
              <f>'Tableau de bord'!B11</f>
            </strRef>
          </tx>
          <spPr>
            <a:ln xmlns:a="http://schemas.openxmlformats.org/drawingml/2006/main">
              <a:prstDash val="solid"/>
            </a:ln>
          </spPr>
          <cat>
            <numRef>
              <f>'Tableau de bord'!$A$12:$A$21</f>
            </numRef>
          </cat>
          <val>
            <numRef>
              <f>'Tableau de bord'!$B$12:$B$21</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0</col>
      <colOff>0</colOff>
      <row>23</row>
      <rowOff>0</rowOff>
    </from>
    <ext cx="720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6</col>
      <colOff>0</colOff>
      <row>23</row>
      <rowOff>0</rowOff>
    </from>
    <ext cx="432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I14"/>
  <sheetViews>
    <sheetView workbookViewId="0">
      <pane ySplit="3" topLeftCell="A4" activePane="bottomLeft" state="frozen"/>
      <selection pane="bottomLeft" activeCell="A1" sqref="A1"/>
    </sheetView>
  </sheetViews>
  <sheetFormatPr baseColWidth="8" defaultRowHeight="15"/>
  <cols>
    <col width="32" customWidth="1" min="1" max="1"/>
    <col width="18" customWidth="1" min="2" max="2"/>
    <col width="15" customWidth="1" min="3" max="3"/>
    <col width="20" customWidth="1" min="4" max="4"/>
    <col width="20" customWidth="1" min="5" max="5"/>
    <col width="14" customWidth="1" min="6" max="6"/>
    <col width="12" customWidth="1" min="7" max="7"/>
    <col width="24" customWidth="1" min="8" max="8"/>
    <col width="30" customWidth="1" min="9" max="9"/>
  </cols>
  <sheetData>
    <row r="1" ht="30" customHeight="1">
      <c r="A1" s="1" t="inlineStr">
        <is>
          <t>BUDGET PRÉVISIONNEL DU SYNDICAT DE COPROPRIÉTAIRES — SYNDIC BÉNÉVOLE — EXERCICE 2026</t>
        </is>
      </c>
    </row>
    <row r="2">
      <c r="A2" s="2" t="inlineStr">
        <is>
          <t>Immeuble : 12 rue de la République, 69002 Lyon — 8 lots — Exercice du 01/01/2026 au 31/12/2026</t>
        </is>
      </c>
    </row>
    <row r="3" ht="34" customHeight="1">
      <c r="A3" s="3" t="inlineStr">
        <is>
          <t>Poste de charge</t>
        </is>
      </c>
      <c r="B3" s="3" t="inlineStr">
        <is>
          <t>Catégorie</t>
        </is>
      </c>
      <c r="C3" s="3" t="inlineStr">
        <is>
          <t>Budget N-1 (€)</t>
        </is>
      </c>
      <c r="D3" s="3" t="inlineStr">
        <is>
          <t>Budget prévisionnel N (€)</t>
        </is>
      </c>
      <c r="E3" s="3" t="inlineStr">
        <is>
          <t>Réalisé au 30/06/2026 (€)</t>
        </is>
      </c>
      <c r="F3" s="3" t="inlineStr">
        <is>
          <t>Écart (€)</t>
        </is>
      </c>
      <c r="G3" s="3" t="inlineStr">
        <is>
          <t>% Réalisé</t>
        </is>
      </c>
      <c r="H3" s="3" t="inlineStr">
        <is>
          <t>Répartition</t>
        </is>
      </c>
      <c r="I3" s="3" t="inlineStr">
        <is>
          <t>Observations</t>
        </is>
      </c>
    </row>
    <row r="4">
      <c r="A4" s="4" t="inlineStr">
        <is>
          <t>Assurance immeuble multirisque</t>
        </is>
      </c>
      <c r="B4" s="4" t="inlineStr">
        <is>
          <t>Charges courantes</t>
        </is>
      </c>
      <c r="C4" s="5" t="n">
        <v>2400</v>
      </c>
      <c r="D4" s="6" t="n">
        <v>2500</v>
      </c>
      <c r="E4" s="6" t="n">
        <v>1250</v>
      </c>
      <c r="F4" s="7">
        <f>D4-E4</f>
        <v/>
      </c>
      <c r="G4" s="8">
        <f>IFERROR(E4/D4,0)</f>
        <v/>
      </c>
      <c r="H4" s="4" t="inlineStr">
        <is>
          <t>Charges générales</t>
        </is>
      </c>
      <c r="I4" s="4" t="inlineStr">
        <is>
          <t>Contrat annuel renouvelé en janvier</t>
        </is>
      </c>
    </row>
    <row r="5">
      <c r="A5" s="9" t="inlineStr">
        <is>
          <t>Entretien espaces verts</t>
        </is>
      </c>
      <c r="B5" s="9" t="inlineStr">
        <is>
          <t>Charges courantes</t>
        </is>
      </c>
      <c r="C5" s="10" t="n">
        <v>1800</v>
      </c>
      <c r="D5" s="6" t="n">
        <v>1900</v>
      </c>
      <c r="E5" s="6" t="n">
        <v>950</v>
      </c>
      <c r="F5" s="11">
        <f>D5-E5</f>
        <v/>
      </c>
      <c r="G5" s="12">
        <f>IFERROR(E5/D5,0)</f>
        <v/>
      </c>
      <c r="H5" s="9" t="inlineStr">
        <is>
          <t>Charges générales</t>
        </is>
      </c>
      <c r="I5" s="9" t="inlineStr">
        <is>
          <t>Prestataire : Jardins de Lyon</t>
        </is>
      </c>
    </row>
    <row r="6">
      <c r="A6" s="4" t="inlineStr">
        <is>
          <t>Nettoyage parties communes</t>
        </is>
      </c>
      <c r="B6" s="4" t="inlineStr">
        <is>
          <t>Charges courantes</t>
        </is>
      </c>
      <c r="C6" s="5" t="n">
        <v>3600</v>
      </c>
      <c r="D6" s="6" t="n">
        <v>3800</v>
      </c>
      <c r="E6" s="6" t="n">
        <v>1900</v>
      </c>
      <c r="F6" s="7">
        <f>D6-E6</f>
        <v/>
      </c>
      <c r="G6" s="8">
        <f>IFERROR(E6/D6,0)</f>
        <v/>
      </c>
      <c r="H6" s="4" t="inlineStr">
        <is>
          <t>Charges générales</t>
        </is>
      </c>
      <c r="I6" s="4" t="inlineStr">
        <is>
          <t>Passage 2 fois/semaine</t>
        </is>
      </c>
    </row>
    <row r="7">
      <c r="A7" s="9" t="inlineStr">
        <is>
          <t>Électricité parties communes</t>
        </is>
      </c>
      <c r="B7" s="9" t="inlineStr">
        <is>
          <t>Charges courantes</t>
        </is>
      </c>
      <c r="C7" s="10" t="n">
        <v>1200</v>
      </c>
      <c r="D7" s="6" t="n">
        <v>1300</v>
      </c>
      <c r="E7" s="6" t="n">
        <v>700</v>
      </c>
      <c r="F7" s="11">
        <f>D7-E7</f>
        <v/>
      </c>
      <c r="G7" s="12">
        <f>IFERROR(E7/D7,0)</f>
        <v/>
      </c>
      <c r="H7" s="9" t="inlineStr">
        <is>
          <t>Charges générales</t>
        </is>
      </c>
      <c r="I7" s="9" t="inlineStr">
        <is>
          <t>Hausse tarifaire prévue</t>
        </is>
      </c>
    </row>
    <row r="8">
      <c r="A8" s="4" t="inlineStr">
        <is>
          <t>Eau (compteur général)</t>
        </is>
      </c>
      <c r="B8" s="4" t="inlineStr">
        <is>
          <t>Charges courantes</t>
        </is>
      </c>
      <c r="C8" s="5" t="n">
        <v>900</v>
      </c>
      <c r="D8" s="6" t="n">
        <v>950</v>
      </c>
      <c r="E8" s="6" t="n">
        <v>480</v>
      </c>
      <c r="F8" s="7">
        <f>D8-E8</f>
        <v/>
      </c>
      <c r="G8" s="8">
        <f>IFERROR(E8/D8,0)</f>
        <v/>
      </c>
      <c r="H8" s="4" t="inlineStr">
        <is>
          <t>Charges générales</t>
        </is>
      </c>
      <c r="I8" s="4" t="inlineStr">
        <is>
          <t>Relevé au 30/06/2026</t>
        </is>
      </c>
    </row>
    <row r="9">
      <c r="A9" s="9" t="inlineStr">
        <is>
          <t>Contrat maintenance ascenseur</t>
        </is>
      </c>
      <c r="B9" s="9" t="inlineStr">
        <is>
          <t>Charges spéciales</t>
        </is>
      </c>
      <c r="C9" s="10" t="n">
        <v>2200</v>
      </c>
      <c r="D9" s="6" t="n">
        <v>2300</v>
      </c>
      <c r="E9" s="6" t="n">
        <v>1150</v>
      </c>
      <c r="F9" s="11">
        <f>D9-E9</f>
        <v/>
      </c>
      <c r="G9" s="12">
        <f>IFERROR(E9/D9,0)</f>
        <v/>
      </c>
      <c r="H9" s="9" t="inlineStr">
        <is>
          <t>Charges spéciales ascenseur</t>
        </is>
      </c>
      <c r="I9" s="9" t="inlineStr">
        <is>
          <t>Contrat obligatoire</t>
        </is>
      </c>
    </row>
    <row r="10">
      <c r="A10" s="4" t="inlineStr">
        <is>
          <t>Frais de gestion (banque, courrier, AG)</t>
        </is>
      </c>
      <c r="B10" s="4" t="inlineStr">
        <is>
          <t>Frais administratifs</t>
        </is>
      </c>
      <c r="C10" s="5" t="n">
        <v>600</v>
      </c>
      <c r="D10" s="6" t="n">
        <v>650</v>
      </c>
      <c r="E10" s="6" t="n">
        <v>300</v>
      </c>
      <c r="F10" s="7">
        <f>D10-E10</f>
        <v/>
      </c>
      <c r="G10" s="8">
        <f>IFERROR(E10/D10,0)</f>
        <v/>
      </c>
      <c r="H10" s="4" t="inlineStr">
        <is>
          <t>Charges générales</t>
        </is>
      </c>
      <c r="I10" s="4" t="inlineStr">
        <is>
          <t>Location salle assemblée générale</t>
        </is>
      </c>
    </row>
    <row r="11">
      <c r="A11" s="9" t="inlineStr">
        <is>
          <t>Petites réparations et dépannages</t>
        </is>
      </c>
      <c r="B11" s="9" t="inlineStr">
        <is>
          <t>Charges courantes</t>
        </is>
      </c>
      <c r="C11" s="10" t="n">
        <v>1500</v>
      </c>
      <c r="D11" s="6" t="n">
        <v>1600</v>
      </c>
      <c r="E11" s="6" t="n">
        <v>820</v>
      </c>
      <c r="F11" s="11">
        <f>D11-E11</f>
        <v/>
      </c>
      <c r="G11" s="12">
        <f>IFERROR(E11/D11,0)</f>
        <v/>
      </c>
      <c r="H11" s="9" t="inlineStr">
        <is>
          <t>Charges générales</t>
        </is>
      </c>
      <c r="I11" s="9" t="inlineStr">
        <is>
          <t>Plomberie et serrurerie</t>
        </is>
      </c>
    </row>
    <row r="12">
      <c r="A12" s="4" t="inlineStr">
        <is>
          <t>Fonds travaux (provision loi ALUR)</t>
        </is>
      </c>
      <c r="B12" s="4" t="inlineStr">
        <is>
          <t>Provision travaux</t>
        </is>
      </c>
      <c r="C12" s="5" t="n">
        <v>3000</v>
      </c>
      <c r="D12" s="6" t="n">
        <v>3000</v>
      </c>
      <c r="E12" s="6" t="n">
        <v>1500</v>
      </c>
      <c r="F12" s="7">
        <f>D12-E12</f>
        <v/>
      </c>
      <c r="G12" s="8">
        <f>IFERROR(E12/D12,0)</f>
        <v/>
      </c>
      <c r="H12" s="4" t="inlineStr">
        <is>
          <t>Charges générales</t>
        </is>
      </c>
      <c r="I12" s="4" t="inlineStr">
        <is>
          <t>Épargne obligatoire art. 14-2</t>
        </is>
      </c>
    </row>
    <row r="13">
      <c r="A13" s="9" t="inlineStr">
        <is>
          <t>Frais divers et imprévus</t>
        </is>
      </c>
      <c r="B13" s="9" t="inlineStr">
        <is>
          <t>Divers</t>
        </is>
      </c>
      <c r="C13" s="10" t="n">
        <v>500</v>
      </c>
      <c r="D13" s="6" t="n">
        <v>500</v>
      </c>
      <c r="E13" s="6" t="n">
        <v>150</v>
      </c>
      <c r="F13" s="11">
        <f>D13-E13</f>
        <v/>
      </c>
      <c r="G13" s="12">
        <f>IFERROR(E13/D13,0)</f>
        <v/>
      </c>
      <c r="H13" s="9" t="inlineStr">
        <is>
          <t>Charges générales</t>
        </is>
      </c>
      <c r="I13" s="9" t="inlineStr">
        <is>
          <t>Aléas de gestion</t>
        </is>
      </c>
    </row>
    <row r="14">
      <c r="A14" s="13" t="inlineStr">
        <is>
          <t>TOTAL BUDGET</t>
        </is>
      </c>
      <c r="B14" s="30" t="n"/>
      <c r="C14" s="14">
        <f>SUM(C4:C13)</f>
        <v/>
      </c>
      <c r="D14" s="14">
        <f>SUM(D4:D13)</f>
        <v/>
      </c>
      <c r="E14" s="14">
        <f>SUM(E4:E13)</f>
        <v/>
      </c>
      <c r="F14" s="14">
        <f>D14-E14</f>
        <v/>
      </c>
      <c r="G14" s="15">
        <f>IFERROR(E14/D14,0)</f>
        <v/>
      </c>
      <c r="H14" s="13" t="n"/>
      <c r="I14" s="13" t="n"/>
    </row>
  </sheetData>
  <mergeCells count="3">
    <mergeCell ref="A1:I1"/>
    <mergeCell ref="A2:I2"/>
    <mergeCell ref="A14:B14"/>
  </mergeCells>
  <conditionalFormatting sqref="G4:G14">
    <cfRule type="expression" priority="1" dxfId="0" stopIfTrue="1">
      <formula>G4&gt;0.9</formula>
    </cfRule>
  </conditionalFormatting>
  <conditionalFormatting sqref="F4:F14">
    <cfRule type="expression" priority="2" dxfId="0" stopIfTrue="1">
      <formula>F4&lt;0</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12"/>
  <sheetViews>
    <sheetView workbookViewId="0">
      <pane ySplit="3" topLeftCell="A4" activePane="bottomLeft" state="frozen"/>
      <selection pane="bottomLeft" activeCell="A1" sqref="A1"/>
    </sheetView>
  </sheetViews>
  <sheetFormatPr baseColWidth="8" defaultRowHeight="15"/>
  <cols>
    <col width="22" customWidth="1" min="1" max="1"/>
    <col width="10" customWidth="1" min="2" max="2"/>
    <col width="15" customWidth="1" min="3" max="3"/>
    <col width="15" customWidth="1" min="4" max="4"/>
    <col width="14" customWidth="1" min="5" max="5"/>
    <col width="14" customWidth="1" min="6" max="6"/>
    <col width="14" customWidth="1" min="7" max="7"/>
    <col width="14" customWidth="1" min="8" max="8"/>
    <col width="16" customWidth="1" min="9" max="9"/>
    <col width="16" customWidth="1" min="10" max="10"/>
  </cols>
  <sheetData>
    <row r="1" ht="28" customHeight="1">
      <c r="A1" s="1" t="inlineStr">
        <is>
          <t>RÉPARTITION DES APPELS DE FONDS PAR COPROPRIÉTAIRE — EXERCICE 2026</t>
        </is>
      </c>
    </row>
    <row r="2"/>
    <row r="3" ht="32" customHeight="1">
      <c r="A3" s="3" t="inlineStr">
        <is>
          <t>Copropriétaire</t>
        </is>
      </c>
      <c r="B3" s="3" t="inlineStr">
        <is>
          <t>Lot n°</t>
        </is>
      </c>
      <c r="C3" s="3" t="inlineStr">
        <is>
          <t>Tantièmes / 1000</t>
        </is>
      </c>
      <c r="D3" s="3" t="inlineStr">
        <is>
          <t>Quote-part (%)</t>
        </is>
      </c>
      <c r="E3" s="3" t="inlineStr">
        <is>
          <t>Appel T1 (€)</t>
        </is>
      </c>
      <c r="F3" s="3" t="inlineStr">
        <is>
          <t>Appel T2 (€)</t>
        </is>
      </c>
      <c r="G3" s="3" t="inlineStr">
        <is>
          <t>Appel T3 (€)</t>
        </is>
      </c>
      <c r="H3" s="3" t="inlineStr">
        <is>
          <t>Appel T4 (€)</t>
        </is>
      </c>
      <c r="I3" s="3" t="inlineStr">
        <is>
          <t>Total annuel (€)</t>
        </is>
      </c>
      <c r="J3" s="3" t="inlineStr">
        <is>
          <t>Statut paiement</t>
        </is>
      </c>
    </row>
    <row r="4">
      <c r="A4" s="4" t="inlineStr">
        <is>
          <t>Camille Durand</t>
        </is>
      </c>
      <c r="B4" s="4" t="inlineStr">
        <is>
          <t>Lot 1</t>
        </is>
      </c>
      <c r="C4" s="16" t="n">
        <v>150</v>
      </c>
      <c r="D4" s="8">
        <f>IFERROR(C4/SUM(C4:C11),0)</f>
        <v/>
      </c>
      <c r="E4" s="7">
        <f>IFERROR($D4*'Budget prévisionnel'!D14/4,0)</f>
        <v/>
      </c>
      <c r="F4" s="7">
        <f>IFERROR($D4*'Budget prévisionnel'!D14/4,0)</f>
        <v/>
      </c>
      <c r="G4" s="7">
        <f>IFERROR($D4*'Budget prévisionnel'!D14/4,0)</f>
        <v/>
      </c>
      <c r="H4" s="7">
        <f>IFERROR($D4*'Budget prévisionnel'!D14/4,0)</f>
        <v/>
      </c>
      <c r="I4" s="7">
        <f>SUM(E4:H4)</f>
        <v/>
      </c>
      <c r="J4" s="4" t="inlineStr">
        <is>
          <t>Payé</t>
        </is>
      </c>
    </row>
    <row r="5">
      <c r="A5" s="9" t="inlineStr">
        <is>
          <t>Julien Moreau</t>
        </is>
      </c>
      <c r="B5" s="9" t="inlineStr">
        <is>
          <t>Lot 2</t>
        </is>
      </c>
      <c r="C5" s="16" t="n">
        <v>120</v>
      </c>
      <c r="D5" s="12">
        <f>IFERROR(C5/SUM(C4:C11),0)</f>
        <v/>
      </c>
      <c r="E5" s="11">
        <f>IFERROR($D5*'Budget prévisionnel'!D14/4,0)</f>
        <v/>
      </c>
      <c r="F5" s="11">
        <f>IFERROR($D5*'Budget prévisionnel'!D14/4,0)</f>
        <v/>
      </c>
      <c r="G5" s="11">
        <f>IFERROR($D5*'Budget prévisionnel'!D14/4,0)</f>
        <v/>
      </c>
      <c r="H5" s="11">
        <f>IFERROR($D5*'Budget prévisionnel'!D14/4,0)</f>
        <v/>
      </c>
      <c r="I5" s="11">
        <f>SUM(E5:H5)</f>
        <v/>
      </c>
      <c r="J5" s="9" t="inlineStr">
        <is>
          <t>Payé</t>
        </is>
      </c>
    </row>
    <row r="6">
      <c r="A6" s="4" t="inlineStr">
        <is>
          <t>Sophie Lefèvre</t>
        </is>
      </c>
      <c r="B6" s="4" t="inlineStr">
        <is>
          <t>Lot 3</t>
        </is>
      </c>
      <c r="C6" s="16" t="n">
        <v>130</v>
      </c>
      <c r="D6" s="8">
        <f>IFERROR(C6/SUM(C4:C11),0)</f>
        <v/>
      </c>
      <c r="E6" s="7">
        <f>IFERROR($D6*'Budget prévisionnel'!D14/4,0)</f>
        <v/>
      </c>
      <c r="F6" s="7">
        <f>IFERROR($D6*'Budget prévisionnel'!D14/4,0)</f>
        <v/>
      </c>
      <c r="G6" s="7">
        <f>IFERROR($D6*'Budget prévisionnel'!D14/4,0)</f>
        <v/>
      </c>
      <c r="H6" s="7">
        <f>IFERROR($D6*'Budget prévisionnel'!D14/4,0)</f>
        <v/>
      </c>
      <c r="I6" s="7">
        <f>SUM(E6:H6)</f>
        <v/>
      </c>
      <c r="J6" s="4" t="inlineStr">
        <is>
          <t>En attente</t>
        </is>
      </c>
    </row>
    <row r="7">
      <c r="A7" s="9" t="inlineStr">
        <is>
          <t>Thomas Bernard</t>
        </is>
      </c>
      <c r="B7" s="9" t="inlineStr">
        <is>
          <t>Lot 4</t>
        </is>
      </c>
      <c r="C7" s="16" t="n">
        <v>90</v>
      </c>
      <c r="D7" s="12">
        <f>IFERROR(C7/SUM(C4:C11),0)</f>
        <v/>
      </c>
      <c r="E7" s="11">
        <f>IFERROR($D7*'Budget prévisionnel'!D14/4,0)</f>
        <v/>
      </c>
      <c r="F7" s="11">
        <f>IFERROR($D7*'Budget prévisionnel'!D14/4,0)</f>
        <v/>
      </c>
      <c r="G7" s="11">
        <f>IFERROR($D7*'Budget prévisionnel'!D14/4,0)</f>
        <v/>
      </c>
      <c r="H7" s="11">
        <f>IFERROR($D7*'Budget prévisionnel'!D14/4,0)</f>
        <v/>
      </c>
      <c r="I7" s="11">
        <f>SUM(E7:H7)</f>
        <v/>
      </c>
      <c r="J7" s="9" t="inlineStr">
        <is>
          <t>Payé</t>
        </is>
      </c>
    </row>
    <row r="8">
      <c r="A8" s="4" t="inlineStr">
        <is>
          <t>Léa Martin</t>
        </is>
      </c>
      <c r="B8" s="4" t="inlineStr">
        <is>
          <t>Lot 5</t>
        </is>
      </c>
      <c r="C8" s="16" t="n">
        <v>110</v>
      </c>
      <c r="D8" s="8">
        <f>IFERROR(C8/SUM(C4:C11),0)</f>
        <v/>
      </c>
      <c r="E8" s="7">
        <f>IFERROR($D8*'Budget prévisionnel'!D14/4,0)</f>
        <v/>
      </c>
      <c r="F8" s="7">
        <f>IFERROR($D8*'Budget prévisionnel'!D14/4,0)</f>
        <v/>
      </c>
      <c r="G8" s="7">
        <f>IFERROR($D8*'Budget prévisionnel'!D14/4,0)</f>
        <v/>
      </c>
      <c r="H8" s="7">
        <f>IFERROR($D8*'Budget prévisionnel'!D14/4,0)</f>
        <v/>
      </c>
      <c r="I8" s="7">
        <f>SUM(E8:H8)</f>
        <v/>
      </c>
      <c r="J8" s="4" t="inlineStr">
        <is>
          <t>Retard</t>
        </is>
      </c>
    </row>
    <row r="9">
      <c r="A9" s="9" t="inlineStr">
        <is>
          <t>Nicolas Petit</t>
        </is>
      </c>
      <c r="B9" s="9" t="inlineStr">
        <is>
          <t>Lot 6</t>
        </is>
      </c>
      <c r="C9" s="16" t="n">
        <v>100</v>
      </c>
      <c r="D9" s="12">
        <f>IFERROR(C9/SUM(C4:C11),0)</f>
        <v/>
      </c>
      <c r="E9" s="11">
        <f>IFERROR($D9*'Budget prévisionnel'!D14/4,0)</f>
        <v/>
      </c>
      <c r="F9" s="11">
        <f>IFERROR($D9*'Budget prévisionnel'!D14/4,0)</f>
        <v/>
      </c>
      <c r="G9" s="11">
        <f>IFERROR($D9*'Budget prévisionnel'!D14/4,0)</f>
        <v/>
      </c>
      <c r="H9" s="11">
        <f>IFERROR($D9*'Budget prévisionnel'!D14/4,0)</f>
        <v/>
      </c>
      <c r="I9" s="11">
        <f>SUM(E9:H9)</f>
        <v/>
      </c>
      <c r="J9" s="9" t="inlineStr">
        <is>
          <t>Payé</t>
        </is>
      </c>
    </row>
    <row r="10">
      <c r="A10" s="4" t="inlineStr">
        <is>
          <t>Émilie Rousseau</t>
        </is>
      </c>
      <c r="B10" s="4" t="inlineStr">
        <is>
          <t>Lot 7</t>
        </is>
      </c>
      <c r="C10" s="16" t="n">
        <v>140</v>
      </c>
      <c r="D10" s="8">
        <f>IFERROR(C10/SUM(C4:C11),0)</f>
        <v/>
      </c>
      <c r="E10" s="7">
        <f>IFERROR($D10*'Budget prévisionnel'!D14/4,0)</f>
        <v/>
      </c>
      <c r="F10" s="7">
        <f>IFERROR($D10*'Budget prévisionnel'!D14/4,0)</f>
        <v/>
      </c>
      <c r="G10" s="7">
        <f>IFERROR($D10*'Budget prévisionnel'!D14/4,0)</f>
        <v/>
      </c>
      <c r="H10" s="7">
        <f>IFERROR($D10*'Budget prévisionnel'!D14/4,0)</f>
        <v/>
      </c>
      <c r="I10" s="7">
        <f>SUM(E10:H10)</f>
        <v/>
      </c>
      <c r="J10" s="4" t="inlineStr">
        <is>
          <t>En attente</t>
        </is>
      </c>
    </row>
    <row r="11">
      <c r="A11" s="9" t="inlineStr">
        <is>
          <t>Antoine Garcia</t>
        </is>
      </c>
      <c r="B11" s="9" t="inlineStr">
        <is>
          <t>Lot 8</t>
        </is>
      </c>
      <c r="C11" s="16" t="n">
        <v>160</v>
      </c>
      <c r="D11" s="12">
        <f>IFERROR(C11/SUM(C4:C11),0)</f>
        <v/>
      </c>
      <c r="E11" s="11">
        <f>IFERROR($D11*'Budget prévisionnel'!D14/4,0)</f>
        <v/>
      </c>
      <c r="F11" s="11">
        <f>IFERROR($D11*'Budget prévisionnel'!D14/4,0)</f>
        <v/>
      </c>
      <c r="G11" s="11">
        <f>IFERROR($D11*'Budget prévisionnel'!D14/4,0)</f>
        <v/>
      </c>
      <c r="H11" s="11">
        <f>IFERROR($D11*'Budget prévisionnel'!D14/4,0)</f>
        <v/>
      </c>
      <c r="I11" s="11">
        <f>SUM(E11:H11)</f>
        <v/>
      </c>
      <c r="J11" s="9" t="inlineStr">
        <is>
          <t>Payé</t>
        </is>
      </c>
    </row>
    <row r="12">
      <c r="A12" s="13" t="inlineStr">
        <is>
          <t>TOTAL COPROPRIÉTÉ</t>
        </is>
      </c>
      <c r="B12" s="30" t="n"/>
      <c r="C12" s="17">
        <f>SUM(C4:C11)</f>
        <v/>
      </c>
      <c r="D12" s="15">
        <f>SUM(D4:D11)</f>
        <v/>
      </c>
      <c r="E12" s="14">
        <f>SUM(E4:E11)</f>
        <v/>
      </c>
      <c r="F12" s="14">
        <f>SUM(F4:F11)</f>
        <v/>
      </c>
      <c r="G12" s="14">
        <f>SUM(G4:G11)</f>
        <v/>
      </c>
      <c r="H12" s="14">
        <f>SUM(H4:H11)</f>
        <v/>
      </c>
      <c r="I12" s="14">
        <f>SUM(I4:I11)</f>
        <v/>
      </c>
      <c r="J12" s="13" t="n"/>
    </row>
  </sheetData>
  <mergeCells count="2">
    <mergeCell ref="A1:J1"/>
    <mergeCell ref="A12:B12"/>
  </mergeCells>
  <conditionalFormatting sqref="J4:J11">
    <cfRule type="expression" priority="1" dxfId="0" stopIfTrue="1">
      <formula>J4="Retard"</formula>
    </cfRule>
    <cfRule type="expression" priority="2" dxfId="1" stopIfTrue="1">
      <formula>J4="Payé"</formula>
    </cfRule>
    <cfRule type="expression" priority="3" dxfId="2" stopIfTrue="1">
      <formula>J4="En attente"</formula>
    </cfRule>
  </conditionalFormatting>
  <dataValidations count="1">
    <dataValidation sqref="J4:J11" showErrorMessage="1" showInputMessage="1" allowBlank="1" type="list">
      <formula1>"Payé,En attente,Retard"</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21"/>
  <sheetViews>
    <sheetView workbookViewId="0">
      <selection activeCell="A1" sqref="A1"/>
    </sheetView>
  </sheetViews>
  <sheetFormatPr baseColWidth="8" defaultRowHeight="15"/>
  <cols>
    <col width="30" customWidth="1" min="1" max="1"/>
    <col width="22" customWidth="1" min="2" max="2"/>
    <col width="22" customWidth="1" min="3" max="3"/>
    <col width="16" customWidth="1" min="4" max="4"/>
    <col width="16" customWidth="1" min="5" max="5"/>
  </cols>
  <sheetData>
    <row r="1" ht="28" customHeight="1">
      <c r="A1" s="1" t="inlineStr">
        <is>
          <t>TABLEAU DE BORD — SUIVI BUDGÉTAIRE DE LA COPROPRIÉTÉ</t>
        </is>
      </c>
    </row>
    <row r="2"/>
    <row r="3">
      <c r="A3" s="18" t="inlineStr">
        <is>
          <t>Budget prévisionnel total (N)</t>
        </is>
      </c>
      <c r="B3" s="31" t="n"/>
      <c r="C3" s="30" t="n"/>
      <c r="D3" s="20">
        <f>'Budget prévisionnel'!D14</f>
        <v/>
      </c>
      <c r="E3" s="30" t="n"/>
    </row>
    <row r="4">
      <c r="A4" s="18" t="inlineStr">
        <is>
          <t>Total réalisé au 30/06/2026</t>
        </is>
      </c>
      <c r="B4" s="31" t="n"/>
      <c r="C4" s="30" t="n"/>
      <c r="D4" s="20">
        <f>'Budget prévisionnel'!E14</f>
        <v/>
      </c>
      <c r="E4" s="30" t="n"/>
    </row>
    <row r="5">
      <c r="A5" s="18" t="inlineStr">
        <is>
          <t>Avancement budgétaire</t>
        </is>
      </c>
      <c r="B5" s="31" t="n"/>
      <c r="C5" s="30" t="n"/>
      <c r="D5" s="21">
        <f>IFERROR('Budget prévisionnel'!E14/'Budget prévisionnel'!D14,0)</f>
        <v/>
      </c>
      <c r="E5" s="30" t="n"/>
    </row>
    <row r="6">
      <c r="A6" s="18" t="inlineStr">
        <is>
          <t>Solde disponible sur exercice</t>
        </is>
      </c>
      <c r="B6" s="31" t="n"/>
      <c r="C6" s="30" t="n"/>
      <c r="D6" s="20">
        <f>'Budget prévisionnel'!D14-'Budget prévisionnel'!E14</f>
        <v/>
      </c>
      <c r="E6" s="30" t="n"/>
    </row>
    <row r="7">
      <c r="A7" s="18" t="inlineStr">
        <is>
          <t>Nombre de lots</t>
        </is>
      </c>
      <c r="B7" s="31" t="n"/>
      <c r="C7" s="30" t="n"/>
      <c r="D7" s="22">
        <f>COUNTA('Répartition copropriétaires'!A4:A11)</f>
        <v/>
      </c>
      <c r="E7" s="30" t="n"/>
    </row>
    <row r="8">
      <c r="A8" s="18" t="inlineStr">
        <is>
          <t>Copropriétaires en retard de paiement</t>
        </is>
      </c>
      <c r="B8" s="31" t="n"/>
      <c r="C8" s="30" t="n"/>
      <c r="D8" s="22">
        <f>COUNTIF('Répartition copropriétaires'!J4:J11,"Retard")</f>
        <v/>
      </c>
      <c r="E8" s="30" t="n"/>
    </row>
    <row r="9"/>
    <row r="10"/>
    <row r="11">
      <c r="A11" s="23" t="inlineStr">
        <is>
          <t>Poste de charge</t>
        </is>
      </c>
      <c r="B11" s="23" t="inlineStr">
        <is>
          <t>Budget prévisionnel N (€)</t>
        </is>
      </c>
      <c r="C11" s="23" t="inlineStr">
        <is>
          <t>Réalisé au 30/06/2026 (€)</t>
        </is>
      </c>
    </row>
    <row r="12">
      <c r="A12" s="24">
        <f>'Budget prévisionnel'!A4</f>
        <v/>
      </c>
      <c r="B12" s="25">
        <f>'Budget prévisionnel'!D4</f>
        <v/>
      </c>
      <c r="C12" s="25">
        <f>'Budget prévisionnel'!E4</f>
        <v/>
      </c>
    </row>
    <row r="13">
      <c r="A13" s="26">
        <f>'Budget prévisionnel'!A5</f>
        <v/>
      </c>
      <c r="B13" s="27">
        <f>'Budget prévisionnel'!D5</f>
        <v/>
      </c>
      <c r="C13" s="27">
        <f>'Budget prévisionnel'!E5</f>
        <v/>
      </c>
    </row>
    <row r="14">
      <c r="A14" s="24">
        <f>'Budget prévisionnel'!A6</f>
        <v/>
      </c>
      <c r="B14" s="25">
        <f>'Budget prévisionnel'!D6</f>
        <v/>
      </c>
      <c r="C14" s="25">
        <f>'Budget prévisionnel'!E6</f>
        <v/>
      </c>
    </row>
    <row r="15">
      <c r="A15" s="26">
        <f>'Budget prévisionnel'!A7</f>
        <v/>
      </c>
      <c r="B15" s="27">
        <f>'Budget prévisionnel'!D7</f>
        <v/>
      </c>
      <c r="C15" s="27">
        <f>'Budget prévisionnel'!E7</f>
        <v/>
      </c>
    </row>
    <row r="16">
      <c r="A16" s="24">
        <f>'Budget prévisionnel'!A8</f>
        <v/>
      </c>
      <c r="B16" s="25">
        <f>'Budget prévisionnel'!D8</f>
        <v/>
      </c>
      <c r="C16" s="25">
        <f>'Budget prévisionnel'!E8</f>
        <v/>
      </c>
    </row>
    <row r="17">
      <c r="A17" s="26">
        <f>'Budget prévisionnel'!A9</f>
        <v/>
      </c>
      <c r="B17" s="27">
        <f>'Budget prévisionnel'!D9</f>
        <v/>
      </c>
      <c r="C17" s="27">
        <f>'Budget prévisionnel'!E9</f>
        <v/>
      </c>
    </row>
    <row r="18">
      <c r="A18" s="24">
        <f>'Budget prévisionnel'!A10</f>
        <v/>
      </c>
      <c r="B18" s="25">
        <f>'Budget prévisionnel'!D10</f>
        <v/>
      </c>
      <c r="C18" s="25">
        <f>'Budget prévisionnel'!E10</f>
        <v/>
      </c>
    </row>
    <row r="19">
      <c r="A19" s="26">
        <f>'Budget prévisionnel'!A11</f>
        <v/>
      </c>
      <c r="B19" s="27">
        <f>'Budget prévisionnel'!D11</f>
        <v/>
      </c>
      <c r="C19" s="27">
        <f>'Budget prévisionnel'!E11</f>
        <v/>
      </c>
    </row>
    <row r="20">
      <c r="A20" s="24">
        <f>'Budget prévisionnel'!A12</f>
        <v/>
      </c>
      <c r="B20" s="25">
        <f>'Budget prévisionnel'!D12</f>
        <v/>
      </c>
      <c r="C20" s="25">
        <f>'Budget prévisionnel'!E12</f>
        <v/>
      </c>
    </row>
    <row r="21">
      <c r="A21" s="26">
        <f>'Budget prévisionnel'!A13</f>
        <v/>
      </c>
      <c r="B21" s="27">
        <f>'Budget prévisionnel'!D13</f>
        <v/>
      </c>
      <c r="C21" s="27">
        <f>'Budget prévisionnel'!E13</f>
        <v/>
      </c>
    </row>
  </sheetData>
  <mergeCells count="13">
    <mergeCell ref="A1:F1"/>
    <mergeCell ref="A3:C3"/>
    <mergeCell ref="D3:E3"/>
    <mergeCell ref="A4:C4"/>
    <mergeCell ref="D4:E4"/>
    <mergeCell ref="A5:C5"/>
    <mergeCell ref="D5:E5"/>
    <mergeCell ref="A6:C6"/>
    <mergeCell ref="D6:E6"/>
    <mergeCell ref="A7:C7"/>
    <mergeCell ref="D7:E7"/>
    <mergeCell ref="A8:C8"/>
    <mergeCell ref="D8:E8"/>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32" customWidth="1" min="1" max="1"/>
    <col width="90" customWidth="1" min="2" max="2"/>
  </cols>
  <sheetData>
    <row r="1" ht="28" customHeight="1">
      <c r="A1" s="1" t="inlineStr">
        <is>
          <t>MODE D'EMPLOI DU CLASSEUR — BUDGET SYNDIC BÉNÉVOLE</t>
        </is>
      </c>
    </row>
    <row r="2"/>
    <row r="3" ht="55" customHeight="1">
      <c r="A3" s="28" t="inlineStr">
        <is>
          <t>Objectif du classeur</t>
        </is>
      </c>
      <c r="B3" s="29" t="inlineStr">
        <is>
          <t>Ce classeur permet à un syndic bénévole d'établir le budget prévisionnel annuel de la copropriété, de suivre les dépenses réalisées et de répartir les appels de fonds entre copropriétaires selon leurs tantièmes.</t>
        </is>
      </c>
    </row>
    <row r="4" ht="55" customHeight="1">
      <c r="A4" s="28" t="inlineStr">
        <is>
          <t>Feuille « Budget prévisionnel »</t>
        </is>
      </c>
      <c r="B4" s="29" t="inlineStr">
        <is>
          <t>Liste des postes de charges (assurance, entretien, ascenseur, provisions travaux, etc.) avec le budget de l'exercice précédent, le budget voté pour l'exercice en cours, les dépenses réalisées, l'écart et le taux de réalisation. Les cellules jaunes (Budget prévisionnel N et Réalisé) sont à saisir manuellement lors de l'assemblée générale et au fil de l'exercice.</t>
        </is>
      </c>
    </row>
    <row r="5" ht="55" customHeight="1">
      <c r="A5" s="28" t="inlineStr">
        <is>
          <t>Colonne Écart</t>
        </is>
      </c>
      <c r="B5" s="29" t="inlineStr">
        <is>
          <t>Calculée automatiquement : Budget prévisionnel N − Réalisé. Un écart négatif (surconsommation) apparaît en évidence par la mise en forme conditionnelle.</t>
        </is>
      </c>
    </row>
    <row r="6" ht="55" customHeight="1">
      <c r="A6" s="28" t="inlineStr">
        <is>
          <t>Colonne % Réalisé</t>
        </is>
      </c>
      <c r="B6" s="29" t="inlineStr">
        <is>
          <t>Calcule automatiquement le taux de consommation du budget par poste ; au-delà de 90 %, la cellule est signalée en rouge pour alerter le syndic.</t>
        </is>
      </c>
    </row>
    <row r="7" ht="55" customHeight="1">
      <c r="A7" s="28" t="inlineStr">
        <is>
          <t>Feuille « Répartition copropriétaires »</t>
        </is>
      </c>
      <c r="B7" s="29" t="inlineStr">
        <is>
          <t>Liste des 8 lots avec leurs tantièmes sur un total de 1000. La quote-part (%) et les appels de fonds trimestriels sont calculés automatiquement à partir du budget total prévisionnel de la feuille précédente. Modifier les tantièmes met à jour instantanément tous les appels de fonds.</t>
        </is>
      </c>
    </row>
    <row r="8" ht="55" customHeight="1">
      <c r="A8" s="28" t="inlineStr">
        <is>
          <t>Colonne Statut paiement</t>
        </is>
      </c>
      <c r="B8" s="29" t="inlineStr">
        <is>
          <t>Liste déroulante (Payé / En attente / Retard) à mettre à jour par le syndic après chaque encaissement ; la couleur de la cellule change automatiquement selon le statut.</t>
        </is>
      </c>
    </row>
    <row r="9" ht="55" customHeight="1">
      <c r="A9" s="28" t="inlineStr">
        <is>
          <t>Feuille « Tableau de bord »</t>
        </is>
      </c>
      <c r="B9" s="29" t="inlineStr">
        <is>
          <t>Synthèse des indicateurs clés (budget total, montant réalisé, avancement, solde disponible, lots en retard) ainsi que deux graphiques : comparaison Budget/Réalisé par poste et répartition du budget par catégorie de charges.</t>
        </is>
      </c>
    </row>
    <row r="10" ht="55" customHeight="1">
      <c r="A10" s="28" t="inlineStr">
        <is>
          <t>Mise à jour du budget</t>
        </is>
      </c>
      <c r="B10" s="29" t="inlineStr">
        <is>
          <t>Il suffit de modifier les montants en cellules jaunes ; tous les totaux, écarts, quotes-parts, appels de fonds et graphiques se recalculent automatiquement.</t>
        </is>
      </c>
    </row>
    <row r="11" ht="55" customHeight="1">
      <c r="A11" s="28" t="inlineStr">
        <is>
          <t>Bonnes pratiques du syndic bénévole</t>
        </is>
      </c>
      <c r="B11" s="29" t="inlineStr">
        <is>
          <t>Mettre à jour le « Réalisé » au moins une fois par trimestre, joindre les justificatifs aux relevés bancaires et présenter ce document lors de l'assemblée générale annuelle pour approbation des comptes.</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2026-07-16T09:06:42Z</dcterms:created>
  <dcterms:modified xmlns:dcterms="http://purl.org/dc/terms/" xmlns:xsi="http://www.w3.org/2001/XMLSchema-instance" xsi:type="dcterms:W3CDTF">2026-07-16T09:06:42Z</dcterms:modified>
</cp:coreProperties>
</file>