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PV" sheetId="1" state="visible" r:id="rId1"/>
    <sheet xmlns:r="http://schemas.openxmlformats.org/officeDocument/2006/relationships" name="Paramètres" sheetId="2" state="visible" r:id="rId2"/>
    <sheet xmlns:r="http://schemas.openxmlformats.org/officeDocument/2006/relationships" name="Synthèse" sheetId="3" state="visible" r:id="rId3"/>
    <sheet xmlns:r="http://schemas.openxmlformats.org/officeDocument/2006/relationships" name="Mode d'emploi" sheetId="4" state="visible" r:id="rId4"/>
  </sheets>
  <definedNames>
    <definedName name="_xlnm._FilterDatabase" localSheetId="0" hidden="1">'Calcul PV'!$A$3:$AB$101</definedName>
  </definedNames>
  <calcPr calcId="124519" fullCalcOnLoad="1" forceFullCalc="1"/>
</workbook>
</file>

<file path=xl/styles.xml><?xml version="1.0" encoding="utf-8"?>
<styleSheet xmlns="http://schemas.openxmlformats.org/spreadsheetml/2006/main">
  <numFmts count="3">
    <numFmt numFmtId="164" formatCode="DD/MM/YYYY"/>
    <numFmt numFmtId="165" formatCode="# ##0,00 €"/>
    <numFmt numFmtId="166" formatCode="0,00%"/>
  </numFmts>
  <fonts count="6">
    <font>
      <name val="Calibri"/>
      <family val="2"/>
      <color theme="1"/>
      <sz val="11"/>
      <scheme val="minor"/>
    </font>
    <font>
      <name val="Calibri"/>
      <b val="1"/>
      <color rgb="00FFFFFF"/>
      <sz val="16"/>
    </font>
    <font>
      <name val="Calibri"/>
      <b val="1"/>
      <color rgb="00FFFFFF"/>
      <sz val="11"/>
    </font>
    <font>
      <name val="Calibri"/>
      <color rgb="001F2937"/>
      <sz val="10"/>
    </font>
    <font>
      <name val="Calibri"/>
      <color rgb="004B5563"/>
      <sz val="9"/>
    </font>
    <font>
      <name val="Calibri"/>
      <b val="1"/>
      <color rgb="001F2937"/>
      <sz val="10"/>
    </font>
  </fonts>
  <fills count="7">
    <fill>
      <patternFill/>
    </fill>
    <fill>
      <patternFill patternType="gray125"/>
    </fill>
    <fill>
      <patternFill patternType="solid">
        <fgColor rgb="000F766E"/>
      </patternFill>
    </fill>
    <fill>
      <patternFill patternType="solid">
        <fgColor rgb="00F0FDFA"/>
      </patternFill>
    </fill>
    <fill>
      <patternFill patternType="solid">
        <fgColor rgb="00FFFBEB"/>
      </patternFill>
    </fill>
    <fill>
      <patternFill patternType="solid">
        <fgColor rgb="00FFFFFF"/>
      </patternFill>
    </fill>
    <fill>
      <patternFill patternType="solid">
        <fgColor rgb="0014B8A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xf>
    <xf numFmtId="0" fontId="2" fillId="2" borderId="1" applyAlignment="1" pivotButton="0" quotePrefix="0" xfId="0">
      <alignment horizontal="left" vertical="top" wrapText="1"/>
    </xf>
    <xf numFmtId="0" fontId="3" fillId="4" borderId="1" applyAlignment="1" pivotButton="0" quotePrefix="0" xfId="0">
      <alignment horizontal="center" vertical="center"/>
    </xf>
    <xf numFmtId="0" fontId="3" fillId="4" borderId="1" applyAlignment="1" pivotButton="0" quotePrefix="0" xfId="0">
      <alignment horizontal="left" vertical="center"/>
    </xf>
    <xf numFmtId="164" fontId="3" fillId="4" borderId="1" applyAlignment="1" pivotButton="0" quotePrefix="0" xfId="0">
      <alignment horizontal="center" vertical="center"/>
    </xf>
    <xf numFmtId="165" fontId="3" fillId="4" borderId="1" applyAlignment="1" pivotButton="0" quotePrefix="0" xfId="0">
      <alignment horizontal="right" vertical="center"/>
    </xf>
    <xf numFmtId="165" fontId="3" fillId="3" borderId="1" applyAlignment="1" pivotButton="0" quotePrefix="0" xfId="0">
      <alignment horizontal="right" vertical="center"/>
    </xf>
    <xf numFmtId="1" fontId="3" fillId="3" borderId="1" applyAlignment="1" pivotButton="0" quotePrefix="0" xfId="0">
      <alignment horizontal="center" vertical="center"/>
    </xf>
    <xf numFmtId="166" fontId="3" fillId="3" borderId="1" applyAlignment="1" pivotButton="0" quotePrefix="0" xfId="0">
      <alignment horizontal="center" vertical="center"/>
    </xf>
    <xf numFmtId="0" fontId="3" fillId="3" borderId="1" applyAlignment="1" pivotButton="0" quotePrefix="0" xfId="0">
      <alignment horizontal="left" vertical="top" wrapText="1"/>
    </xf>
    <xf numFmtId="165" fontId="3" fillId="5" borderId="1" applyAlignment="1" pivotButton="0" quotePrefix="0" xfId="0">
      <alignment horizontal="right" vertical="center"/>
    </xf>
    <xf numFmtId="1" fontId="3" fillId="5" borderId="1" applyAlignment="1" pivotButton="0" quotePrefix="0" xfId="0">
      <alignment horizontal="center" vertical="center"/>
    </xf>
    <xf numFmtId="166" fontId="3" fillId="5" borderId="1" applyAlignment="1" pivotButton="0" quotePrefix="0" xfId="0">
      <alignment horizontal="center" vertical="center"/>
    </xf>
    <xf numFmtId="0" fontId="3" fillId="5" borderId="1" applyAlignment="1" pivotButton="0" quotePrefix="0" xfId="0">
      <alignment horizontal="left" vertical="top" wrapText="1"/>
    </xf>
    <xf numFmtId="0" fontId="2" fillId="2" borderId="1" applyAlignment="1" pivotButton="0" quotePrefix="0" xfId="0">
      <alignment horizontal="center" vertical="center"/>
    </xf>
    <xf numFmtId="166" fontId="3" fillId="4" borderId="1" applyAlignment="1" pivotButton="0" quotePrefix="0" xfId="0">
      <alignment horizontal="right" vertical="center"/>
    </xf>
    <xf numFmtId="0" fontId="3" fillId="4" borderId="1" applyAlignment="1" pivotButton="0" quotePrefix="0" xfId="0">
      <alignment horizontal="left" vertical="top" wrapText="1"/>
    </xf>
    <xf numFmtId="0" fontId="2" fillId="6" borderId="1" applyAlignment="1" pivotButton="0" quotePrefix="0" xfId="0">
      <alignment horizontal="center" vertical="center"/>
    </xf>
    <xf numFmtId="0" fontId="3" fillId="3" borderId="1" applyAlignment="1" pivotButton="0" quotePrefix="0" xfId="0">
      <alignment horizontal="center" vertical="center"/>
    </xf>
    <xf numFmtId="166" fontId="3" fillId="4" borderId="1" applyAlignment="1" pivotButton="0" quotePrefix="0" xfId="0">
      <alignment horizontal="center" vertical="center"/>
    </xf>
    <xf numFmtId="0" fontId="3" fillId="5" borderId="1" applyAlignment="1" pivotButton="0" quotePrefix="0" xfId="0">
      <alignment horizontal="center" vertical="center"/>
    </xf>
    <xf numFmtId="0" fontId="2" fillId="2" borderId="1" applyAlignment="1" pivotButton="0" quotePrefix="0" xfId="0">
      <alignment horizontal="left" vertical="center"/>
    </xf>
    <xf numFmtId="0" fontId="4" fillId="3" borderId="1" applyAlignment="1" pivotButton="0" quotePrefix="0" xfId="0">
      <alignment horizontal="left" vertical="top" wrapText="1"/>
    </xf>
    <xf numFmtId="0" fontId="5" fillId="3" borderId="1" applyAlignment="1" pivotButton="0" quotePrefix="0" xfId="0">
      <alignment horizontal="left" vertical="center"/>
    </xf>
    <xf numFmtId="1" fontId="5" fillId="3" borderId="1" applyAlignment="1" pivotButton="0" quotePrefix="0" xfId="0">
      <alignment horizontal="right" vertical="center"/>
    </xf>
    <xf numFmtId="0" fontId="3" fillId="3" borderId="1" applyAlignment="1" pivotButton="0" quotePrefix="0" xfId="0">
      <alignment horizontal="left" vertical="center"/>
    </xf>
    <xf numFmtId="165" fontId="5" fillId="3" borderId="1" applyAlignment="1" pivotButton="0" quotePrefix="0" xfId="0">
      <alignment horizontal="right" vertical="center"/>
    </xf>
    <xf numFmtId="0" fontId="5" fillId="5" borderId="1" applyAlignment="1" pivotButton="0" quotePrefix="0" xfId="0">
      <alignment horizontal="left" vertical="center"/>
    </xf>
    <xf numFmtId="165" fontId="5" fillId="5" borderId="1" applyAlignment="1" pivotButton="0" quotePrefix="0" xfId="0">
      <alignment horizontal="right" vertical="center"/>
    </xf>
    <xf numFmtId="0" fontId="3" fillId="5" borderId="1" applyAlignment="1" pivotButton="0" quotePrefix="0" xfId="0">
      <alignment horizontal="left" vertical="center"/>
    </xf>
    <xf numFmtId="166" fontId="5" fillId="5" borderId="1" applyAlignment="1" pivotButton="0" quotePrefix="0" xfId="0">
      <alignment horizontal="right" vertical="center"/>
    </xf>
    <xf numFmtId="0" fontId="2" fillId="6" borderId="1" applyAlignment="1" pivotButton="0" quotePrefix="0" xfId="0">
      <alignment horizontal="left" vertical="center"/>
    </xf>
  </cellXfs>
  <cellStyles count="1">
    <cellStyle name="Normal" xfId="0" builtinId="0" hidden="0"/>
  </cellStyles>
  <dxfs count="2">
    <dxf>
      <font>
        <name val="Calibri"/>
        <b val="1"/>
        <color rgb="00FFFFFF"/>
        <sz val="10"/>
      </font>
      <fill>
        <patternFill patternType="solid">
          <fgColor rgb="0022C55E"/>
        </patternFill>
      </fill>
    </dxf>
    <dxf>
      <font>
        <name val="Calibri"/>
        <b val="1"/>
        <color rgb="00FFFFFF"/>
        <sz val="10"/>
      </font>
      <fill>
        <patternFill patternType="solid">
          <fgColor rgb="00DC262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Plus-value et fiscalité par référence</a:t>
            </a:r>
          </a:p>
        </rich>
      </tx>
    </title>
    <plotArea>
      <barChart>
        <barDir val="col"/>
        <grouping val="clustered"/>
        <ser>
          <idx val="0"/>
          <order val="0"/>
          <tx>
            <strRef>
              <f>'Calcul PV'!N3</f>
            </strRef>
          </tx>
          <spPr>
            <a:solidFill xmlns:a="http://schemas.openxmlformats.org/drawingml/2006/main">
              <a:srgbClr val="14B8A6"/>
            </a:solidFill>
            <a:ln xmlns:a="http://schemas.openxmlformats.org/drawingml/2006/main">
              <a:prstDash val="solid"/>
            </a:ln>
          </spPr>
          <cat>
            <numRef>
              <f>'Calcul PV'!$A$4:$A$101</f>
            </numRef>
          </cat>
          <val>
            <numRef>
              <f>'Calcul PV'!$N$4:$N$101</f>
            </numRef>
          </val>
        </ser>
        <ser>
          <idx val="1"/>
          <order val="1"/>
          <tx>
            <strRef>
              <f>'Calcul PV'!V3</f>
            </strRef>
          </tx>
          <spPr>
            <a:solidFill xmlns:a="http://schemas.openxmlformats.org/drawingml/2006/main">
              <a:srgbClr val="DC2626"/>
            </a:solidFill>
            <a:ln xmlns:a="http://schemas.openxmlformats.org/drawingml/2006/main">
              <a:prstDash val="solid"/>
            </a:ln>
          </spPr>
          <cat>
            <numRef>
              <f>'Calcul PV'!$A$4:$A$101</f>
            </numRef>
          </cat>
          <val>
            <numRef>
              <f>'Calcul PV'!$V$4:$V$101</f>
            </numRef>
          </val>
        </ser>
        <ser>
          <idx val="2"/>
          <order val="2"/>
          <tx>
            <strRef>
              <f>'Calcul PV'!W3</f>
            </strRef>
          </tx>
          <spPr>
            <a:solidFill xmlns:a="http://schemas.openxmlformats.org/drawingml/2006/main">
              <a:srgbClr val="22C55E"/>
            </a:solidFill>
            <a:ln xmlns:a="http://schemas.openxmlformats.org/drawingml/2006/main">
              <a:prstDash val="solid"/>
            </a:ln>
          </spPr>
          <cat>
            <numRef>
              <f>'Calcul PV'!$A$4:$A$101</f>
            </numRef>
          </cat>
          <val>
            <numRef>
              <f>'Calcul PV'!$W$4:$W$101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Référence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en euros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Répartition de la fiscalité estimée</a:t>
            </a:r>
          </a:p>
        </rich>
      </tx>
    </title>
    <plotArea>
      <doughnutChart>
        <varyColors val="1"/>
        <ser>
          <idx val="0"/>
          <order val="0"/>
          <tx>
            <strRef>
              <f>'Synthèse'!E3</f>
            </strRef>
          </tx>
          <spPr>
            <a:solidFill xmlns:a="http://schemas.openxmlformats.org/drawingml/2006/main">
              <a:srgbClr val="14B8A6"/>
            </a:solidFill>
            <a:ln xmlns:a="http://schemas.openxmlformats.org/drawingml/2006/main">
              <a:prstDash val="solid"/>
            </a:ln>
          </spPr>
          <cat>
            <numRef>
              <f>'Synthèse'!$D$4:$D$6</f>
            </numRef>
          </cat>
          <val>
            <numRef>
              <f>'Synthèse'!$E$4:$E$6</f>
            </numRef>
          </val>
        </ser>
        <firstSliceAng val="0"/>
        <holeSize val="55"/>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Évolution des abattements selon la durée</a:t>
            </a:r>
          </a:p>
        </rich>
      </tx>
    </title>
    <plotArea>
      <lineChart>
        <grouping val="standard"/>
        <ser>
          <idx val="0"/>
          <order val="0"/>
          <tx>
            <strRef>
              <f>'Paramètres'!C13</f>
            </strRef>
          </tx>
          <spPr>
            <a:ln xmlns:a="http://schemas.openxmlformats.org/drawingml/2006/main">
              <a:solidFill>
                <a:srgbClr val="14B8A6"/>
              </a:solidFill>
              <a:prstDash val="solid"/>
            </a:ln>
          </spPr>
          <marker>
            <symbol val="none"/>
            <spPr>
              <a:ln xmlns:a="http://schemas.openxmlformats.org/drawingml/2006/main">
                <a:prstDash val="solid"/>
              </a:ln>
            </spPr>
          </marker>
          <cat>
            <numRef>
              <f>'Paramètres'!$B$14:$B$114</f>
            </numRef>
          </cat>
          <val>
            <numRef>
              <f>'Paramètres'!$C$14:$C$114</f>
            </numRef>
          </val>
        </ser>
        <ser>
          <idx val="1"/>
          <order val="1"/>
          <tx>
            <strRef>
              <f>'Paramètres'!D13</f>
            </strRef>
          </tx>
          <spPr>
            <a:ln xmlns:a="http://schemas.openxmlformats.org/drawingml/2006/main">
              <a:solidFill>
                <a:srgbClr val="0F766E"/>
              </a:solidFill>
              <a:prstDash val="solid"/>
            </a:ln>
          </spPr>
          <marker>
            <symbol val="none"/>
            <spPr>
              <a:ln xmlns:a="http://schemas.openxmlformats.org/drawingml/2006/main">
                <a:prstDash val="solid"/>
              </a:ln>
            </spPr>
          </marker>
          <cat>
            <numRef>
              <f>'Paramètres'!$B$14:$B$114</f>
            </numRef>
          </cat>
          <val>
            <numRef>
              <f>'Paramètres'!$D$14:$D$114</f>
            </numRef>
          </val>
        </ser>
        <axId val="10"/>
        <axId val="100"/>
      </lineChart>
      <catAx>
        <axId val="10"/>
        <scaling>
          <orientation val="minMax"/>
        </scaling>
        <axPos val="l"/>
        <title>
          <tx>
            <rich>
              <a:bodyPr xmlns:a="http://schemas.openxmlformats.org/drawingml/2006/main"/>
              <a:p xmlns:a="http://schemas.openxmlformats.org/drawingml/2006/main">
                <a:pPr>
                  <a:defRPr/>
                </a:pPr>
                <a:r>
                  <a:t>Années de détention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Taux d'abattement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12</row>
      <rowOff>0</rowOff>
    </from>
    <ext cx="864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row>
      <rowOff>0</rowOff>
    </from>
    <ext cx="540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9</col>
      <colOff>0</colOff>
      <row>19</row>
      <rowOff>0</rowOff>
    </from>
    <ext cx="6120000" cy="396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B101"/>
  <sheetViews>
    <sheetView showGridLines="0" workbookViewId="0">
      <pane ySplit="3" topLeftCell="A4" activePane="bottomLeft" state="frozen"/>
      <selection pane="bottomLeft" activeCell="A1" sqref="A1"/>
    </sheetView>
  </sheetViews>
  <sheetFormatPr baseColWidth="8" defaultRowHeight="15"/>
  <cols>
    <col width="16" customWidth="1" min="1" max="1"/>
    <col width="28" customWidth="1" min="2" max="2"/>
    <col width="38" customWidth="1" min="3" max="3"/>
    <col width="15" customWidth="1" min="4" max="4"/>
    <col width="15" customWidth="1" min="5" max="5"/>
    <col width="22" customWidth="1" min="6" max="6"/>
    <col width="28" customWidth="1" min="7" max="7"/>
    <col width="18" customWidth="1" min="8" max="8"/>
    <col width="22" customWidth="1" min="9" max="9"/>
    <col width="19" customWidth="1" min="10" max="10"/>
    <col width="18" customWidth="1" min="11" max="11"/>
    <col width="17" customWidth="1" min="12" max="12"/>
    <col width="17" customWidth="1" min="13" max="13"/>
    <col width="18" customWidth="1" min="14" max="14"/>
    <col width="15" customWidth="1" min="15" max="15"/>
    <col width="20" customWidth="1" min="16" max="16"/>
    <col width="22" customWidth="1" min="17" max="17"/>
    <col width="24" customWidth="1" min="18" max="18"/>
    <col width="20" customWidth="1" min="19" max="19"/>
    <col width="22" customWidth="1" min="20" max="20"/>
    <col width="17" customWidth="1" min="21" max="21"/>
    <col width="18" customWidth="1" min="22" max="22"/>
    <col width="23" customWidth="1" min="23" max="23"/>
    <col width="31" customWidth="1" min="24" max="24"/>
    <col width="15" customWidth="1" min="25" max="25"/>
    <col width="18" customWidth="1" min="26" max="26"/>
    <col width="16" customWidth="1" min="27" max="27"/>
    <col width="22" customWidth="1" min="28" max="28"/>
  </cols>
  <sheetData>
    <row r="1" ht="28" customHeight="1">
      <c r="A1" s="1" t="inlineStr">
        <is>
          <t>Calcul de l'abattement sur la plus-value immobilière</t>
        </is>
      </c>
    </row>
    <row r="2"/>
    <row r="3" ht="42" customHeight="1">
      <c r="A3" s="2" t="inlineStr">
        <is>
          <t>Référence</t>
        </is>
      </c>
      <c r="B3" s="2" t="inlineStr">
        <is>
          <t>Propriétaire / SCI</t>
        </is>
      </c>
      <c r="C3" s="2" t="inlineStr">
        <is>
          <t>Adresse du bien</t>
        </is>
      </c>
      <c r="D3" s="2" t="inlineStr">
        <is>
          <t>Date d'acquisition</t>
        </is>
      </c>
      <c r="E3" s="2" t="inlineStr">
        <is>
          <t>Date de cession</t>
        </is>
      </c>
      <c r="F3" s="2" t="inlineStr">
        <is>
          <t>Nature du bien</t>
        </is>
      </c>
      <c r="G3" s="2" t="inlineStr">
        <is>
          <t>Régime fiscal</t>
        </is>
      </c>
      <c r="H3" s="2" t="inlineStr">
        <is>
          <t>Prix d'acquisition</t>
        </is>
      </c>
      <c r="I3" s="2" t="inlineStr">
        <is>
          <t>Frais d'acquisition retenus</t>
        </is>
      </c>
      <c r="J3" s="2" t="inlineStr">
        <is>
          <t>Travaux retenus</t>
        </is>
      </c>
      <c r="K3" s="2" t="inlineStr">
        <is>
          <t>Prix de cession</t>
        </is>
      </c>
      <c r="L3" s="2" t="inlineStr">
        <is>
          <t>Frais de cession</t>
        </is>
      </c>
      <c r="M3" s="2" t="inlineStr">
        <is>
          <t>Durée de détention en années</t>
        </is>
      </c>
      <c r="N3" s="2" t="inlineStr">
        <is>
          <t>Plus-value brute</t>
        </is>
      </c>
      <c r="O3" s="2" t="inlineStr">
        <is>
          <t>Abattement IR</t>
        </is>
      </c>
      <c r="P3" s="2" t="inlineStr">
        <is>
          <t>Plus-value imposable IR</t>
        </is>
      </c>
      <c r="Q3" s="2" t="inlineStr">
        <is>
          <t>Abattement prélèvements sociaux</t>
        </is>
      </c>
      <c r="R3" s="2" t="inlineStr">
        <is>
          <t>Base imposable prélèvements sociaux</t>
        </is>
      </c>
      <c r="S3" s="2" t="inlineStr">
        <is>
          <t>Impôt sur le revenu à 19 %</t>
        </is>
      </c>
      <c r="T3" s="2" t="inlineStr">
        <is>
          <t>Prélèvements sociaux à 17,2 %</t>
        </is>
      </c>
      <c r="U3" s="2" t="inlineStr">
        <is>
          <t>Surtaxe éventuelle</t>
        </is>
      </c>
      <c r="V3" s="2" t="inlineStr">
        <is>
          <t>Fiscalité estimée</t>
        </is>
      </c>
      <c r="W3" s="2" t="inlineStr">
        <is>
          <t>Plus-value nette après fiscalité</t>
        </is>
      </c>
      <c r="X3" s="2" t="inlineStr">
        <is>
          <t>Commentaire / alerte</t>
        </is>
      </c>
      <c r="Y3" s="2" t="inlineStr">
        <is>
          <t>Mode frais</t>
        </is>
      </c>
      <c r="Z3" s="2" t="inlineStr">
        <is>
          <t>Frais réels saisis</t>
        </is>
      </c>
      <c r="AA3" s="2" t="inlineStr">
        <is>
          <t>Mode travaux</t>
        </is>
      </c>
      <c r="AB3" s="2" t="inlineStr">
        <is>
          <t>Travaux justifiés saisis</t>
        </is>
      </c>
    </row>
    <row r="4" ht="26" customHeight="1">
      <c r="A4" s="3" t="inlineStr">
        <is>
          <t>PV-2026-001</t>
        </is>
      </c>
      <c r="B4" s="4" t="inlineStr">
        <is>
          <t>Camille Durand</t>
        </is>
      </c>
      <c r="C4" s="4" t="inlineStr">
        <is>
          <t>12 rue de la République 69002 Lyon</t>
        </is>
      </c>
      <c r="D4" s="5" t="n">
        <v>43873</v>
      </c>
      <c r="E4" s="5" t="n">
        <v>46096</v>
      </c>
      <c r="F4" s="3" t="inlineStr">
        <is>
          <t>Appartement</t>
        </is>
      </c>
      <c r="G4" s="3" t="inlineStr">
        <is>
          <t>Droit commun</t>
        </is>
      </c>
      <c r="H4" s="6" t="n">
        <v>245000</v>
      </c>
      <c r="I4" s="7">
        <f>IF(A4="","",IF(Y4="Forfait",H4*'Paramètres'!$B$8,IF(Y4="Réel",IF(Z4="",0,Z4),0)))</f>
        <v/>
      </c>
      <c r="J4" s="7">
        <f>IF(A4="","",IF(AA4="Forfait",IF(M4&gt;5,H4*'Paramètres'!$B$9,0),IF(AA4="Réel",IF(AB4="",0,AB4),0)))</f>
        <v/>
      </c>
      <c r="K4" s="6" t="n">
        <v>330000</v>
      </c>
      <c r="L4" s="6" t="n">
        <v>7200</v>
      </c>
      <c r="M4" s="8">
        <f>IF(OR(D4="",E4=""),"",IFERROR(DATEDIF(D4,E4,"Y"),""))</f>
        <v/>
      </c>
      <c r="N4" s="7">
        <f>IF(OR(A4="",H4="",K4=""),"",MAX(0,K4-IF(L4="",0,L4)-H4-I4-J4))</f>
        <v/>
      </c>
      <c r="O4" s="9">
        <f>IF(M4="","",MIN(100%,IFERROR(VLOOKUP(MIN(M4,100),'Paramètres'!$B$14:$D$114,2,FALSE),0)))</f>
        <v/>
      </c>
      <c r="P4" s="7">
        <f>IF(OR(N4="",O4=""),"",N4*(1-O4))</f>
        <v/>
      </c>
      <c r="Q4" s="9">
        <f>IF(M4="","",MIN(100%,IFERROR(VLOOKUP(MIN(M4,100),'Paramètres'!$B$14:$D$114,3,FALSE),0)))</f>
        <v/>
      </c>
      <c r="R4" s="7">
        <f>IF(OR(N4="",Q4=""),"",N4*(1-Q4))</f>
        <v/>
      </c>
      <c r="S4" s="7">
        <f>IF(P4="","",P4*'Paramètres'!$B$4)</f>
        <v/>
      </c>
      <c r="T4" s="7">
        <f>IF(R4="","",R4*'Paramètres'!$B$5)</f>
        <v/>
      </c>
      <c r="U4" s="7">
        <f>IF(P4="","",IF(P4&gt;'Paramètres'!$B$6,P4*'Paramètres'!$B$7,0))</f>
        <v/>
      </c>
      <c r="V4" s="7">
        <f>IF(S4="","",SUM(S4:U4))</f>
        <v/>
      </c>
      <c r="W4" s="7">
        <f>IF(OR(N4="",V4=""),"",MAX(0,N4-V4))</f>
        <v/>
      </c>
      <c r="X4" s="10">
        <f>IF(A4="","",IF(M4="","Dates à renseigner",IF(N4=0,"Pas de plus-value imposable",IF(AND(O4=100%,Q4=100%),"Opération exonérée selon durée",IF(G4&lt;&gt;"Droit commun","Régime particulier à vérifier",IF(V4&gt;'Paramètres'!$B$6,"Fiscalité élevée à vérifier","Vérifier la fiscalité"))))))</f>
        <v/>
      </c>
      <c r="Y4" s="3" t="inlineStr">
        <is>
          <t>Forfait</t>
        </is>
      </c>
      <c r="Z4" s="6" t="n"/>
      <c r="AA4" s="3" t="inlineStr">
        <is>
          <t>Réel</t>
        </is>
      </c>
      <c r="AB4" s="6" t="n">
        <v>22000</v>
      </c>
    </row>
    <row r="5" ht="26" customHeight="1">
      <c r="A5" s="3" t="inlineStr">
        <is>
          <t>PV-2026-002</t>
        </is>
      </c>
      <c r="B5" s="4" t="inlineStr">
        <is>
          <t>Julien Moreau</t>
        </is>
      </c>
      <c r="C5" s="4" t="inlineStr">
        <is>
          <t>8 avenue Victor Hugo 75116 Paris</t>
        </is>
      </c>
      <c r="D5" s="5" t="n">
        <v>44301</v>
      </c>
      <c r="E5" s="5" t="n">
        <v>46140</v>
      </c>
      <c r="F5" s="3" t="inlineStr">
        <is>
          <t>Appartement</t>
        </is>
      </c>
      <c r="G5" s="3" t="inlineStr">
        <is>
          <t>Droit commun</t>
        </is>
      </c>
      <c r="H5" s="6" t="n">
        <v>420000</v>
      </c>
      <c r="I5" s="11">
        <f>IF(A5="","",IF(Y5="Forfait",H5*'Paramètres'!$B$8,IF(Y5="Réel",IF(Z5="",0,Z5),0)))</f>
        <v/>
      </c>
      <c r="J5" s="11">
        <f>IF(A5="","",IF(AA5="Forfait",IF(M5&gt;5,H5*'Paramètres'!$B$9,0),IF(AA5="Réel",IF(AB5="",0,AB5),0)))</f>
        <v/>
      </c>
      <c r="K5" s="6" t="n">
        <v>560000</v>
      </c>
      <c r="L5" s="6" t="n">
        <v>11000</v>
      </c>
      <c r="M5" s="12">
        <f>IF(OR(D5="",E5=""),"",IFERROR(DATEDIF(D5,E5,"Y"),""))</f>
        <v/>
      </c>
      <c r="N5" s="11">
        <f>IF(OR(A5="",H5="",K5=""),"",MAX(0,K5-IF(L5="",0,L5)-H5-I5-J5))</f>
        <v/>
      </c>
      <c r="O5" s="13">
        <f>IF(M5="","",MIN(100%,IFERROR(VLOOKUP(MIN(M5,100),'Paramètres'!$B$14:$D$114,2,FALSE),0)))</f>
        <v/>
      </c>
      <c r="P5" s="11">
        <f>IF(OR(N5="",O5=""),"",N5*(1-O5))</f>
        <v/>
      </c>
      <c r="Q5" s="13">
        <f>IF(M5="","",MIN(100%,IFERROR(VLOOKUP(MIN(M5,100),'Paramètres'!$B$14:$D$114,3,FALSE),0)))</f>
        <v/>
      </c>
      <c r="R5" s="11">
        <f>IF(OR(N5="",Q5=""),"",N5*(1-Q5))</f>
        <v/>
      </c>
      <c r="S5" s="11">
        <f>IF(P5="","",P5*'Paramètres'!$B$4)</f>
        <v/>
      </c>
      <c r="T5" s="11">
        <f>IF(R5="","",R5*'Paramètres'!$B$5)</f>
        <v/>
      </c>
      <c r="U5" s="11">
        <f>IF(P5="","",IF(P5&gt;'Paramètres'!$B$6,P5*'Paramètres'!$B$7,0))</f>
        <v/>
      </c>
      <c r="V5" s="11">
        <f>IF(S5="","",SUM(S5:U5))</f>
        <v/>
      </c>
      <c r="W5" s="11">
        <f>IF(OR(N5="",V5=""),"",MAX(0,N5-V5))</f>
        <v/>
      </c>
      <c r="X5" s="14">
        <f>IF(A5="","",IF(M5="","Dates à renseigner",IF(N5=0,"Pas de plus-value imposable",IF(AND(O5=100%,Q5=100%),"Opération exonérée selon durée",IF(G5&lt;&gt;"Droit commun","Régime particulier à vérifier",IF(V5&gt;'Paramètres'!$B$6,"Fiscalité élevée à vérifier","Vérifier la fiscalité"))))))</f>
        <v/>
      </c>
      <c r="Y5" s="3" t="inlineStr">
        <is>
          <t>Réel</t>
        </is>
      </c>
      <c r="Z5" s="6" t="n">
        <v>30000</v>
      </c>
      <c r="AA5" s="3" t="inlineStr">
        <is>
          <t>Réel</t>
        </is>
      </c>
      <c r="AB5" s="6" t="n">
        <v>35000</v>
      </c>
    </row>
    <row r="6" ht="26" customHeight="1">
      <c r="A6" s="3" t="inlineStr">
        <is>
          <t>PV-2026-003</t>
        </is>
      </c>
      <c r="B6" s="4" t="inlineStr">
        <is>
          <t>Sophie Lefèvre</t>
        </is>
      </c>
      <c r="C6" s="4" t="inlineStr">
        <is>
          <t>24 cours Gambetta 33000 Bordeaux</t>
        </is>
      </c>
      <c r="D6" s="5" t="n">
        <v>43595</v>
      </c>
      <c r="E6" s="5" t="n">
        <v>46154</v>
      </c>
      <c r="F6" s="3" t="inlineStr">
        <is>
          <t>Maison</t>
        </is>
      </c>
      <c r="G6" s="3" t="inlineStr">
        <is>
          <t>Droit commun</t>
        </is>
      </c>
      <c r="H6" s="6" t="n">
        <v>280000</v>
      </c>
      <c r="I6" s="7">
        <f>IF(A6="","",IF(Y6="Forfait",H6*'Paramètres'!$B$8,IF(Y6="Réel",IF(Z6="",0,Z6),0)))</f>
        <v/>
      </c>
      <c r="J6" s="7">
        <f>IF(A6="","",IF(AA6="Forfait",IF(M6&gt;5,H6*'Paramètres'!$B$9,0),IF(AA6="Réel",IF(AB6="",0,AB6),0)))</f>
        <v/>
      </c>
      <c r="K6" s="6" t="n">
        <v>390000</v>
      </c>
      <c r="L6" s="6" t="n">
        <v>8500</v>
      </c>
      <c r="M6" s="8">
        <f>IF(OR(D6="",E6=""),"",IFERROR(DATEDIF(D6,E6,"Y"),""))</f>
        <v/>
      </c>
      <c r="N6" s="7">
        <f>IF(OR(A6="",H6="",K6=""),"",MAX(0,K6-IF(L6="",0,L6)-H6-I6-J6))</f>
        <v/>
      </c>
      <c r="O6" s="9">
        <f>IF(M6="","",MIN(100%,IFERROR(VLOOKUP(MIN(M6,100),'Paramètres'!$B$14:$D$114,2,FALSE),0)))</f>
        <v/>
      </c>
      <c r="P6" s="7">
        <f>IF(OR(N6="",O6=""),"",N6*(1-O6))</f>
        <v/>
      </c>
      <c r="Q6" s="9">
        <f>IF(M6="","",MIN(100%,IFERROR(VLOOKUP(MIN(M6,100),'Paramètres'!$B$14:$D$114,3,FALSE),0)))</f>
        <v/>
      </c>
      <c r="R6" s="7">
        <f>IF(OR(N6="",Q6=""),"",N6*(1-Q6))</f>
        <v/>
      </c>
      <c r="S6" s="7">
        <f>IF(P6="","",P6*'Paramètres'!$B$4)</f>
        <v/>
      </c>
      <c r="T6" s="7">
        <f>IF(R6="","",R6*'Paramètres'!$B$5)</f>
        <v/>
      </c>
      <c r="U6" s="7">
        <f>IF(P6="","",IF(P6&gt;'Paramètres'!$B$6,P6*'Paramètres'!$B$7,0))</f>
        <v/>
      </c>
      <c r="V6" s="7">
        <f>IF(S6="","",SUM(S6:U6))</f>
        <v/>
      </c>
      <c r="W6" s="7">
        <f>IF(OR(N6="",V6=""),"",MAX(0,N6-V6))</f>
        <v/>
      </c>
      <c r="X6" s="10">
        <f>IF(A6="","",IF(M6="","Dates à renseigner",IF(N6=0,"Pas de plus-value imposable",IF(AND(O6=100%,Q6=100%),"Opération exonérée selon durée",IF(G6&lt;&gt;"Droit commun","Régime particulier à vérifier",IF(V6&gt;'Paramètres'!$B$6,"Fiscalité élevée à vérifier","Vérifier la fiscalité"))))))</f>
        <v/>
      </c>
      <c r="Y6" s="3" t="inlineStr">
        <is>
          <t>Forfait</t>
        </is>
      </c>
      <c r="Z6" s="6" t="n"/>
      <c r="AA6" s="3" t="inlineStr">
        <is>
          <t>Forfait</t>
        </is>
      </c>
      <c r="AB6" s="6" t="n"/>
    </row>
    <row r="7" ht="26" customHeight="1">
      <c r="A7" s="3" t="inlineStr">
        <is>
          <t>PV-2026-004</t>
        </is>
      </c>
      <c r="B7" s="4" t="inlineStr">
        <is>
          <t>Thomas Bernard</t>
        </is>
      </c>
      <c r="C7" s="4" t="inlineStr">
        <is>
          <t>5 rue des Lilas 44000 Nantes</t>
        </is>
      </c>
      <c r="D7" s="5" t="n">
        <v>44713</v>
      </c>
      <c r="E7" s="5" t="n">
        <v>46179</v>
      </c>
      <c r="F7" s="3" t="inlineStr">
        <is>
          <t>Studio</t>
        </is>
      </c>
      <c r="G7" s="3" t="inlineStr">
        <is>
          <t>Droit commun</t>
        </is>
      </c>
      <c r="H7" s="6" t="n">
        <v>180000</v>
      </c>
      <c r="I7" s="11">
        <f>IF(A7="","",IF(Y7="Forfait",H7*'Paramètres'!$B$8,IF(Y7="Réel",IF(Z7="",0,Z7),0)))</f>
        <v/>
      </c>
      <c r="J7" s="11">
        <f>IF(A7="","",IF(AA7="Forfait",IF(M7&gt;5,H7*'Paramètres'!$B$9,0),IF(AA7="Réel",IF(AB7="",0,AB7),0)))</f>
        <v/>
      </c>
      <c r="K7" s="6" t="n">
        <v>220000</v>
      </c>
      <c r="L7" s="6" t="n">
        <v>5500</v>
      </c>
      <c r="M7" s="12">
        <f>IF(OR(D7="",E7=""),"",IFERROR(DATEDIF(D7,E7,"Y"),""))</f>
        <v/>
      </c>
      <c r="N7" s="11">
        <f>IF(OR(A7="",H7="",K7=""),"",MAX(0,K7-IF(L7="",0,L7)-H7-I7-J7))</f>
        <v/>
      </c>
      <c r="O7" s="13">
        <f>IF(M7="","",MIN(100%,IFERROR(VLOOKUP(MIN(M7,100),'Paramètres'!$B$14:$D$114,2,FALSE),0)))</f>
        <v/>
      </c>
      <c r="P7" s="11">
        <f>IF(OR(N7="",O7=""),"",N7*(1-O7))</f>
        <v/>
      </c>
      <c r="Q7" s="13">
        <f>IF(M7="","",MIN(100%,IFERROR(VLOOKUP(MIN(M7,100),'Paramètres'!$B$14:$D$114,3,FALSE),0)))</f>
        <v/>
      </c>
      <c r="R7" s="11">
        <f>IF(OR(N7="",Q7=""),"",N7*(1-Q7))</f>
        <v/>
      </c>
      <c r="S7" s="11">
        <f>IF(P7="","",P7*'Paramètres'!$B$4)</f>
        <v/>
      </c>
      <c r="T7" s="11">
        <f>IF(R7="","",R7*'Paramètres'!$B$5)</f>
        <v/>
      </c>
      <c r="U7" s="11">
        <f>IF(P7="","",IF(P7&gt;'Paramètres'!$B$6,P7*'Paramètres'!$B$7,0))</f>
        <v/>
      </c>
      <c r="V7" s="11">
        <f>IF(S7="","",SUM(S7:U7))</f>
        <v/>
      </c>
      <c r="W7" s="11">
        <f>IF(OR(N7="",V7=""),"",MAX(0,N7-V7))</f>
        <v/>
      </c>
      <c r="X7" s="14">
        <f>IF(A7="","",IF(M7="","Dates à renseigner",IF(N7=0,"Pas de plus-value imposable",IF(AND(O7=100%,Q7=100%),"Opération exonérée selon durée",IF(G7&lt;&gt;"Droit commun","Régime particulier à vérifier",IF(V7&gt;'Paramètres'!$B$6,"Fiscalité élevée à vérifier","Vérifier la fiscalité"))))))</f>
        <v/>
      </c>
      <c r="Y7" s="3" t="inlineStr">
        <is>
          <t>Réel</t>
        </is>
      </c>
      <c r="Z7" s="6" t="n">
        <v>14000</v>
      </c>
      <c r="AA7" s="3" t="inlineStr">
        <is>
          <t>Réel</t>
        </is>
      </c>
      <c r="AB7" s="6" t="n">
        <v>8000</v>
      </c>
    </row>
    <row r="8" ht="26" customHeight="1">
      <c r="A8" s="3" t="inlineStr">
        <is>
          <t>PV-2026-005</t>
        </is>
      </c>
      <c r="B8" s="4" t="inlineStr">
        <is>
          <t>Léa Martin</t>
        </is>
      </c>
      <c r="C8" s="4" t="inlineStr">
        <is>
          <t>18 rue Nationale 59000 Lille</t>
        </is>
      </c>
      <c r="D8" s="5" t="n">
        <v>45126</v>
      </c>
      <c r="E8" s="5" t="n">
        <v>46192</v>
      </c>
      <c r="F8" s="3" t="inlineStr">
        <is>
          <t>Appartement meublé</t>
        </is>
      </c>
      <c r="G8" s="3" t="inlineStr">
        <is>
          <t>Droit commun</t>
        </is>
      </c>
      <c r="H8" s="6" t="n">
        <v>210000</v>
      </c>
      <c r="I8" s="7">
        <f>IF(A8="","",IF(Y8="Forfait",H8*'Paramètres'!$B$8,IF(Y8="Réel",IF(Z8="",0,Z8),0)))</f>
        <v/>
      </c>
      <c r="J8" s="7">
        <f>IF(A8="","",IF(AA8="Forfait",IF(M8&gt;5,H8*'Paramètres'!$B$9,0),IF(AA8="Réel",IF(AB8="",0,AB8),0)))</f>
        <v/>
      </c>
      <c r="K8" s="6" t="n">
        <v>255000</v>
      </c>
      <c r="L8" s="6" t="n">
        <v>6000</v>
      </c>
      <c r="M8" s="8">
        <f>IF(OR(D8="",E8=""),"",IFERROR(DATEDIF(D8,E8,"Y"),""))</f>
        <v/>
      </c>
      <c r="N8" s="7">
        <f>IF(OR(A8="",H8="",K8=""),"",MAX(0,K8-IF(L8="",0,L8)-H8-I8-J8))</f>
        <v/>
      </c>
      <c r="O8" s="9">
        <f>IF(M8="","",MIN(100%,IFERROR(VLOOKUP(MIN(M8,100),'Paramètres'!$B$14:$D$114,2,FALSE),0)))</f>
        <v/>
      </c>
      <c r="P8" s="7">
        <f>IF(OR(N8="",O8=""),"",N8*(1-O8))</f>
        <v/>
      </c>
      <c r="Q8" s="9">
        <f>IF(M8="","",MIN(100%,IFERROR(VLOOKUP(MIN(M8,100),'Paramètres'!$B$14:$D$114,3,FALSE),0)))</f>
        <v/>
      </c>
      <c r="R8" s="7">
        <f>IF(OR(N8="",Q8=""),"",N8*(1-Q8))</f>
        <v/>
      </c>
      <c r="S8" s="7">
        <f>IF(P8="","",P8*'Paramètres'!$B$4)</f>
        <v/>
      </c>
      <c r="T8" s="7">
        <f>IF(R8="","",R8*'Paramètres'!$B$5)</f>
        <v/>
      </c>
      <c r="U8" s="7">
        <f>IF(P8="","",IF(P8&gt;'Paramètres'!$B$6,P8*'Paramètres'!$B$7,0))</f>
        <v/>
      </c>
      <c r="V8" s="7">
        <f>IF(S8="","",SUM(S8:U8))</f>
        <v/>
      </c>
      <c r="W8" s="7">
        <f>IF(OR(N8="",V8=""),"",MAX(0,N8-V8))</f>
        <v/>
      </c>
      <c r="X8" s="10">
        <f>IF(A8="","",IF(M8="","Dates à renseigner",IF(N8=0,"Pas de plus-value imposable",IF(AND(O8=100%,Q8=100%),"Opération exonérée selon durée",IF(G8&lt;&gt;"Droit commun","Régime particulier à vérifier",IF(V8&gt;'Paramètres'!$B$6,"Fiscalité élevée à vérifier","Vérifier la fiscalité"))))))</f>
        <v/>
      </c>
      <c r="Y8" s="3" t="inlineStr">
        <is>
          <t>Forfait</t>
        </is>
      </c>
      <c r="Z8" s="6" t="n"/>
      <c r="AA8" s="3" t="inlineStr">
        <is>
          <t>Réel</t>
        </is>
      </c>
      <c r="AB8" s="6" t="n">
        <v>6000</v>
      </c>
    </row>
    <row r="9" ht="26" customHeight="1">
      <c r="A9" s="3" t="inlineStr">
        <is>
          <t>PV-2026-006</t>
        </is>
      </c>
      <c r="B9" s="4" t="inlineStr">
        <is>
          <t>Nicolas Petit</t>
        </is>
      </c>
      <c r="C9" s="4" t="inlineStr">
        <is>
          <t>16 rue d'Alsace-Lorraine 31000 Toulouse</t>
        </is>
      </c>
      <c r="D9" s="5" t="n">
        <v>44013</v>
      </c>
      <c r="E9" s="5" t="n">
        <v>46206</v>
      </c>
      <c r="F9" s="3" t="inlineStr">
        <is>
          <t>Maison</t>
        </is>
      </c>
      <c r="G9" s="3" t="inlineStr">
        <is>
          <t>Droit commun</t>
        </is>
      </c>
      <c r="H9" s="6" t="n">
        <v>320000</v>
      </c>
      <c r="I9" s="11">
        <f>IF(A9="","",IF(Y9="Forfait",H9*'Paramètres'!$B$8,IF(Y9="Réel",IF(Z9="",0,Z9),0)))</f>
        <v/>
      </c>
      <c r="J9" s="11">
        <f>IF(A9="","",IF(AA9="Forfait",IF(M9&gt;5,H9*'Paramètres'!$B$9,0),IF(AA9="Réel",IF(AB9="",0,AB9),0)))</f>
        <v/>
      </c>
      <c r="K9" s="6" t="n">
        <v>440000</v>
      </c>
      <c r="L9" s="6" t="n">
        <v>9000</v>
      </c>
      <c r="M9" s="12">
        <f>IF(OR(D9="",E9=""),"",IFERROR(DATEDIF(D9,E9,"Y"),""))</f>
        <v/>
      </c>
      <c r="N9" s="11">
        <f>IF(OR(A9="",H9="",K9=""),"",MAX(0,K9-IF(L9="",0,L9)-H9-I9-J9))</f>
        <v/>
      </c>
      <c r="O9" s="13">
        <f>IF(M9="","",MIN(100%,IFERROR(VLOOKUP(MIN(M9,100),'Paramètres'!$B$14:$D$114,2,FALSE),0)))</f>
        <v/>
      </c>
      <c r="P9" s="11">
        <f>IF(OR(N9="",O9=""),"",N9*(1-O9))</f>
        <v/>
      </c>
      <c r="Q9" s="13">
        <f>IF(M9="","",MIN(100%,IFERROR(VLOOKUP(MIN(M9,100),'Paramètres'!$B$14:$D$114,3,FALSE),0)))</f>
        <v/>
      </c>
      <c r="R9" s="11">
        <f>IF(OR(N9="",Q9=""),"",N9*(1-Q9))</f>
        <v/>
      </c>
      <c r="S9" s="11">
        <f>IF(P9="","",P9*'Paramètres'!$B$4)</f>
        <v/>
      </c>
      <c r="T9" s="11">
        <f>IF(R9="","",R9*'Paramètres'!$B$5)</f>
        <v/>
      </c>
      <c r="U9" s="11">
        <f>IF(P9="","",IF(P9&gt;'Paramètres'!$B$6,P9*'Paramètres'!$B$7,0))</f>
        <v/>
      </c>
      <c r="V9" s="11">
        <f>IF(S9="","",SUM(S9:U9))</f>
        <v/>
      </c>
      <c r="W9" s="11">
        <f>IF(OR(N9="",V9=""),"",MAX(0,N9-V9))</f>
        <v/>
      </c>
      <c r="X9" s="14">
        <f>IF(A9="","",IF(M9="","Dates à renseigner",IF(N9=0,"Pas de plus-value imposable",IF(AND(O9=100%,Q9=100%),"Opération exonérée selon durée",IF(G9&lt;&gt;"Droit commun","Régime particulier à vérifier",IF(V9&gt;'Paramètres'!$B$6,"Fiscalité élevée à vérifier","Vérifier la fiscalité"))))))</f>
        <v/>
      </c>
      <c r="Y9" s="3" t="inlineStr">
        <is>
          <t>Réel</t>
        </is>
      </c>
      <c r="Z9" s="6" t="n">
        <v>24000</v>
      </c>
      <c r="AA9" s="3" t="inlineStr">
        <is>
          <t>Réel</t>
        </is>
      </c>
      <c r="AB9" s="6" t="n">
        <v>45000</v>
      </c>
    </row>
    <row r="10" ht="26" customHeight="1">
      <c r="A10" s="3" t="inlineStr">
        <is>
          <t>PV-2026-007</t>
        </is>
      </c>
      <c r="B10" s="4" t="inlineStr">
        <is>
          <t>SCI Azur Patrimoine - SIRET 81234567890123</t>
        </is>
      </c>
      <c r="C10" s="4" t="inlineStr">
        <is>
          <t>42 boulevard Longchamp 13001 Marseille</t>
        </is>
      </c>
      <c r="D10" s="5" t="n">
        <v>44428</v>
      </c>
      <c r="E10" s="5" t="n">
        <v>46255</v>
      </c>
      <c r="F10" s="3" t="inlineStr">
        <is>
          <t>Appartement</t>
        </is>
      </c>
      <c r="G10" s="3" t="inlineStr">
        <is>
          <t>Droit commun</t>
        </is>
      </c>
      <c r="H10" s="6" t="n">
        <v>350000</v>
      </c>
      <c r="I10" s="7">
        <f>IF(A10="","",IF(Y10="Forfait",H10*'Paramètres'!$B$8,IF(Y10="Réel",IF(Z10="",0,Z10),0)))</f>
        <v/>
      </c>
      <c r="J10" s="7">
        <f>IF(A10="","",IF(AA10="Forfait",IF(M10&gt;5,H10*'Paramètres'!$B$9,0),IF(AA10="Réel",IF(AB10="",0,AB10),0)))</f>
        <v/>
      </c>
      <c r="K10" s="6" t="n">
        <v>490000</v>
      </c>
      <c r="L10" s="6" t="n">
        <v>11000</v>
      </c>
      <c r="M10" s="8">
        <f>IF(OR(D10="",E10=""),"",IFERROR(DATEDIF(D10,E10,"Y"),""))</f>
        <v/>
      </c>
      <c r="N10" s="7">
        <f>IF(OR(A10="",H10="",K10=""),"",MAX(0,K10-IF(L10="",0,L10)-H10-I10-J10))</f>
        <v/>
      </c>
      <c r="O10" s="9">
        <f>IF(M10="","",MIN(100%,IFERROR(VLOOKUP(MIN(M10,100),'Paramètres'!$B$14:$D$114,2,FALSE),0)))</f>
        <v/>
      </c>
      <c r="P10" s="7">
        <f>IF(OR(N10="",O10=""),"",N10*(1-O10))</f>
        <v/>
      </c>
      <c r="Q10" s="9">
        <f>IF(M10="","",MIN(100%,IFERROR(VLOOKUP(MIN(M10,100),'Paramètres'!$B$14:$D$114,3,FALSE),0)))</f>
        <v/>
      </c>
      <c r="R10" s="7">
        <f>IF(OR(N10="",Q10=""),"",N10*(1-Q10))</f>
        <v/>
      </c>
      <c r="S10" s="7">
        <f>IF(P10="","",P10*'Paramètres'!$B$4)</f>
        <v/>
      </c>
      <c r="T10" s="7">
        <f>IF(R10="","",R10*'Paramètres'!$B$5)</f>
        <v/>
      </c>
      <c r="U10" s="7">
        <f>IF(P10="","",IF(P10&gt;'Paramètres'!$B$6,P10*'Paramètres'!$B$7,0))</f>
        <v/>
      </c>
      <c r="V10" s="7">
        <f>IF(S10="","",SUM(S10:U10))</f>
        <v/>
      </c>
      <c r="W10" s="7">
        <f>IF(OR(N10="",V10=""),"",MAX(0,N10-V10))</f>
        <v/>
      </c>
      <c r="X10" s="10">
        <f>IF(A10="","",IF(M10="","Dates à renseigner",IF(N10=0,"Pas de plus-value imposable",IF(AND(O10=100%,Q10=100%),"Opération exonérée selon durée",IF(G10&lt;&gt;"Droit commun","Régime particulier à vérifier",IF(V10&gt;'Paramètres'!$B$6,"Fiscalité élevée à vérifier","Vérifier la fiscalité"))))))</f>
        <v/>
      </c>
      <c r="Y10" s="3" t="inlineStr">
        <is>
          <t>Forfait</t>
        </is>
      </c>
      <c r="Z10" s="6" t="n"/>
      <c r="AA10" s="3" t="inlineStr">
        <is>
          <t>Réel</t>
        </is>
      </c>
      <c r="AB10" s="6" t="n">
        <v>40000</v>
      </c>
    </row>
    <row r="11" ht="26" customHeight="1">
      <c r="A11" s="3" t="inlineStr">
        <is>
          <t>PV-2026-008</t>
        </is>
      </c>
      <c r="B11" s="4" t="inlineStr">
        <is>
          <t>Antoine Garcia</t>
        </is>
      </c>
      <c r="C11" s="4" t="inlineStr">
        <is>
          <t>9 place de la Comédie 34000 Montpellier</t>
        </is>
      </c>
      <c r="D11" s="5" t="n">
        <v>45555</v>
      </c>
      <c r="E11" s="5" t="n">
        <v>46281</v>
      </c>
      <c r="F11" s="3" t="inlineStr">
        <is>
          <t>Appartement</t>
        </is>
      </c>
      <c r="G11" s="3" t="inlineStr">
        <is>
          <t>Droit commun</t>
        </is>
      </c>
      <c r="H11" s="6" t="n">
        <v>230000</v>
      </c>
      <c r="I11" s="11">
        <f>IF(A11="","",IF(Y11="Forfait",H11*'Paramètres'!$B$8,IF(Y11="Réel",IF(Z11="",0,Z11),0)))</f>
        <v/>
      </c>
      <c r="J11" s="11">
        <f>IF(A11="","",IF(AA11="Forfait",IF(M11&gt;5,H11*'Paramètres'!$B$9,0),IF(AA11="Réel",IF(AB11="",0,AB11),0)))</f>
        <v/>
      </c>
      <c r="K11" s="6" t="n">
        <v>275000</v>
      </c>
      <c r="L11" s="6" t="n">
        <v>6500</v>
      </c>
      <c r="M11" s="12">
        <f>IF(OR(D11="",E11=""),"",IFERROR(DATEDIF(D11,E11,"Y"),""))</f>
        <v/>
      </c>
      <c r="N11" s="11">
        <f>IF(OR(A11="",H11="",K11=""),"",MAX(0,K11-IF(L11="",0,L11)-H11-I11-J11))</f>
        <v/>
      </c>
      <c r="O11" s="13">
        <f>IF(M11="","",MIN(100%,IFERROR(VLOOKUP(MIN(M11,100),'Paramètres'!$B$14:$D$114,2,FALSE),0)))</f>
        <v/>
      </c>
      <c r="P11" s="11">
        <f>IF(OR(N11="",O11=""),"",N11*(1-O11))</f>
        <v/>
      </c>
      <c r="Q11" s="13">
        <f>IF(M11="","",MIN(100%,IFERROR(VLOOKUP(MIN(M11,100),'Paramètres'!$B$14:$D$114,3,FALSE),0)))</f>
        <v/>
      </c>
      <c r="R11" s="11">
        <f>IF(OR(N11="",Q11=""),"",N11*(1-Q11))</f>
        <v/>
      </c>
      <c r="S11" s="11">
        <f>IF(P11="","",P11*'Paramètres'!$B$4)</f>
        <v/>
      </c>
      <c r="T11" s="11">
        <f>IF(R11="","",R11*'Paramètres'!$B$5)</f>
        <v/>
      </c>
      <c r="U11" s="11">
        <f>IF(P11="","",IF(P11&gt;'Paramètres'!$B$6,P11*'Paramètres'!$B$7,0))</f>
        <v/>
      </c>
      <c r="V11" s="11">
        <f>IF(S11="","",SUM(S11:U11))</f>
        <v/>
      </c>
      <c r="W11" s="11">
        <f>IF(OR(N11="",V11=""),"",MAX(0,N11-V11))</f>
        <v/>
      </c>
      <c r="X11" s="14">
        <f>IF(A11="","",IF(M11="","Dates à renseigner",IF(N11=0,"Pas de plus-value imposable",IF(AND(O11=100%,Q11=100%),"Opération exonérée selon durée",IF(G11&lt;&gt;"Droit commun","Régime particulier à vérifier",IF(V11&gt;'Paramètres'!$B$6,"Fiscalité élevée à vérifier","Vérifier la fiscalité"))))))</f>
        <v/>
      </c>
      <c r="Y11" s="3" t="inlineStr">
        <is>
          <t>Réel</t>
        </is>
      </c>
      <c r="Z11" s="6" t="n">
        <v>17000</v>
      </c>
      <c r="AA11" s="3" t="inlineStr">
        <is>
          <t>Réel</t>
        </is>
      </c>
      <c r="AB11" s="6" t="n">
        <v>5000</v>
      </c>
    </row>
    <row r="12" ht="26" customHeight="1">
      <c r="A12" s="3" t="n"/>
      <c r="B12" s="4" t="n"/>
      <c r="C12" s="4" t="n"/>
      <c r="D12" s="5" t="n"/>
      <c r="E12" s="5" t="n"/>
      <c r="F12" s="3" t="n"/>
      <c r="G12" s="3" t="n"/>
      <c r="H12" s="6" t="n"/>
      <c r="I12" s="7">
        <f>IF(A12="","",IF(Y12="Forfait",H12*'Paramètres'!$B$8,IF(Y12="Réel",IF(Z12="",0,Z12),0)))</f>
        <v/>
      </c>
      <c r="J12" s="7">
        <f>IF(A12="","",IF(AA12="Forfait",IF(M12&gt;5,H12*'Paramètres'!$B$9,0),IF(AA12="Réel",IF(AB12="",0,AB12),0)))</f>
        <v/>
      </c>
      <c r="K12" s="6" t="n"/>
      <c r="L12" s="6" t="n"/>
      <c r="M12" s="8">
        <f>IF(OR(D12="",E12=""),"",IFERROR(DATEDIF(D12,E12,"Y"),""))</f>
        <v/>
      </c>
      <c r="N12" s="7">
        <f>IF(OR(A12="",H12="",K12=""),"",MAX(0,K12-IF(L12="",0,L12)-H12-I12-J12))</f>
        <v/>
      </c>
      <c r="O12" s="9">
        <f>IF(M12="","",MIN(100%,IFERROR(VLOOKUP(MIN(M12,100),'Paramètres'!$B$14:$D$114,2,FALSE),0)))</f>
        <v/>
      </c>
      <c r="P12" s="7">
        <f>IF(OR(N12="",O12=""),"",N12*(1-O12))</f>
        <v/>
      </c>
      <c r="Q12" s="9">
        <f>IF(M12="","",MIN(100%,IFERROR(VLOOKUP(MIN(M12,100),'Paramètres'!$B$14:$D$114,3,FALSE),0)))</f>
        <v/>
      </c>
      <c r="R12" s="7">
        <f>IF(OR(N12="",Q12=""),"",N12*(1-Q12))</f>
        <v/>
      </c>
      <c r="S12" s="7">
        <f>IF(P12="","",P12*'Paramètres'!$B$4)</f>
        <v/>
      </c>
      <c r="T12" s="7">
        <f>IF(R12="","",R12*'Paramètres'!$B$5)</f>
        <v/>
      </c>
      <c r="U12" s="7">
        <f>IF(P12="","",IF(P12&gt;'Paramètres'!$B$6,P12*'Paramètres'!$B$7,0))</f>
        <v/>
      </c>
      <c r="V12" s="7">
        <f>IF(S12="","",SUM(S12:U12))</f>
        <v/>
      </c>
      <c r="W12" s="7">
        <f>IF(OR(N12="",V12=""),"",MAX(0,N12-V12))</f>
        <v/>
      </c>
      <c r="X12" s="10">
        <f>IF(A12="","",IF(M12="","Dates à renseigner",IF(N12=0,"Pas de plus-value imposable",IF(AND(O12=100%,Q12=100%),"Opération exonérée selon durée",IF(G12&lt;&gt;"Droit commun","Régime particulier à vérifier",IF(V12&gt;'Paramètres'!$B$6,"Fiscalité élevée à vérifier","Vérifier la fiscalité"))))))</f>
        <v/>
      </c>
      <c r="Y12" s="3" t="n"/>
      <c r="Z12" s="6" t="n"/>
      <c r="AA12" s="3" t="n"/>
      <c r="AB12" s="6" t="n"/>
    </row>
    <row r="13" ht="26" customHeight="1">
      <c r="A13" s="3" t="n"/>
      <c r="B13" s="4" t="n"/>
      <c r="C13" s="4" t="n"/>
      <c r="D13" s="5" t="n"/>
      <c r="E13" s="5" t="n"/>
      <c r="F13" s="3" t="n"/>
      <c r="G13" s="3" t="n"/>
      <c r="H13" s="6" t="n"/>
      <c r="I13" s="11">
        <f>IF(A13="","",IF(Y13="Forfait",H13*'Paramètres'!$B$8,IF(Y13="Réel",IF(Z13="",0,Z13),0)))</f>
        <v/>
      </c>
      <c r="J13" s="11">
        <f>IF(A13="","",IF(AA13="Forfait",IF(M13&gt;5,H13*'Paramètres'!$B$9,0),IF(AA13="Réel",IF(AB13="",0,AB13),0)))</f>
        <v/>
      </c>
      <c r="K13" s="6" t="n"/>
      <c r="L13" s="6" t="n"/>
      <c r="M13" s="12">
        <f>IF(OR(D13="",E13=""),"",IFERROR(DATEDIF(D13,E13,"Y"),""))</f>
        <v/>
      </c>
      <c r="N13" s="11">
        <f>IF(OR(A13="",H13="",K13=""),"",MAX(0,K13-IF(L13="",0,L13)-H13-I13-J13))</f>
        <v/>
      </c>
      <c r="O13" s="13">
        <f>IF(M13="","",MIN(100%,IFERROR(VLOOKUP(MIN(M13,100),'Paramètres'!$B$14:$D$114,2,FALSE),0)))</f>
        <v/>
      </c>
      <c r="P13" s="11">
        <f>IF(OR(N13="",O13=""),"",N13*(1-O13))</f>
        <v/>
      </c>
      <c r="Q13" s="13">
        <f>IF(M13="","",MIN(100%,IFERROR(VLOOKUP(MIN(M13,100),'Paramètres'!$B$14:$D$114,3,FALSE),0)))</f>
        <v/>
      </c>
      <c r="R13" s="11">
        <f>IF(OR(N13="",Q13=""),"",N13*(1-Q13))</f>
        <v/>
      </c>
      <c r="S13" s="11">
        <f>IF(P13="","",P13*'Paramètres'!$B$4)</f>
        <v/>
      </c>
      <c r="T13" s="11">
        <f>IF(R13="","",R13*'Paramètres'!$B$5)</f>
        <v/>
      </c>
      <c r="U13" s="11">
        <f>IF(P13="","",IF(P13&gt;'Paramètres'!$B$6,P13*'Paramètres'!$B$7,0))</f>
        <v/>
      </c>
      <c r="V13" s="11">
        <f>IF(S13="","",SUM(S13:U13))</f>
        <v/>
      </c>
      <c r="W13" s="11">
        <f>IF(OR(N13="",V13=""),"",MAX(0,N13-V13))</f>
        <v/>
      </c>
      <c r="X13" s="14">
        <f>IF(A13="","",IF(M13="","Dates à renseigner",IF(N13=0,"Pas de plus-value imposable",IF(AND(O13=100%,Q13=100%),"Opération exonérée selon durée",IF(G13&lt;&gt;"Droit commun","Régime particulier à vérifier",IF(V13&gt;'Paramètres'!$B$6,"Fiscalité élevée à vérifier","Vérifier la fiscalité"))))))</f>
        <v/>
      </c>
      <c r="Y13" s="3" t="n"/>
      <c r="Z13" s="6" t="n"/>
      <c r="AA13" s="3" t="n"/>
      <c r="AB13" s="6" t="n"/>
    </row>
    <row r="14" ht="26" customHeight="1">
      <c r="A14" s="3" t="n"/>
      <c r="B14" s="4" t="n"/>
      <c r="C14" s="4" t="n"/>
      <c r="D14" s="5" t="n"/>
      <c r="E14" s="5" t="n"/>
      <c r="F14" s="3" t="n"/>
      <c r="G14" s="3" t="n"/>
      <c r="H14" s="6" t="n"/>
      <c r="I14" s="7">
        <f>IF(A14="","",IF(Y14="Forfait",H14*'Paramètres'!$B$8,IF(Y14="Réel",IF(Z14="",0,Z14),0)))</f>
        <v/>
      </c>
      <c r="J14" s="7">
        <f>IF(A14="","",IF(AA14="Forfait",IF(M14&gt;5,H14*'Paramètres'!$B$9,0),IF(AA14="Réel",IF(AB14="",0,AB14),0)))</f>
        <v/>
      </c>
      <c r="K14" s="6" t="n"/>
      <c r="L14" s="6" t="n"/>
      <c r="M14" s="8">
        <f>IF(OR(D14="",E14=""),"",IFERROR(DATEDIF(D14,E14,"Y"),""))</f>
        <v/>
      </c>
      <c r="N14" s="7">
        <f>IF(OR(A14="",H14="",K14=""),"",MAX(0,K14-IF(L14="",0,L14)-H14-I14-J14))</f>
        <v/>
      </c>
      <c r="O14" s="9">
        <f>IF(M14="","",MIN(100%,IFERROR(VLOOKUP(MIN(M14,100),'Paramètres'!$B$14:$D$114,2,FALSE),0)))</f>
        <v/>
      </c>
      <c r="P14" s="7">
        <f>IF(OR(N14="",O14=""),"",N14*(1-O14))</f>
        <v/>
      </c>
      <c r="Q14" s="9">
        <f>IF(M14="","",MIN(100%,IFERROR(VLOOKUP(MIN(M14,100),'Paramètres'!$B$14:$D$114,3,FALSE),0)))</f>
        <v/>
      </c>
      <c r="R14" s="7">
        <f>IF(OR(N14="",Q14=""),"",N14*(1-Q14))</f>
        <v/>
      </c>
      <c r="S14" s="7">
        <f>IF(P14="","",P14*'Paramètres'!$B$4)</f>
        <v/>
      </c>
      <c r="T14" s="7">
        <f>IF(R14="","",R14*'Paramètres'!$B$5)</f>
        <v/>
      </c>
      <c r="U14" s="7">
        <f>IF(P14="","",IF(P14&gt;'Paramètres'!$B$6,P14*'Paramètres'!$B$7,0))</f>
        <v/>
      </c>
      <c r="V14" s="7">
        <f>IF(S14="","",SUM(S14:U14))</f>
        <v/>
      </c>
      <c r="W14" s="7">
        <f>IF(OR(N14="",V14=""),"",MAX(0,N14-V14))</f>
        <v/>
      </c>
      <c r="X14" s="10">
        <f>IF(A14="","",IF(M14="","Dates à renseigner",IF(N14=0,"Pas de plus-value imposable",IF(AND(O14=100%,Q14=100%),"Opération exonérée selon durée",IF(G14&lt;&gt;"Droit commun","Régime particulier à vérifier",IF(V14&gt;'Paramètres'!$B$6,"Fiscalité élevée à vérifier","Vérifier la fiscalité"))))))</f>
        <v/>
      </c>
      <c r="Y14" s="3" t="n"/>
      <c r="Z14" s="6" t="n"/>
      <c r="AA14" s="3" t="n"/>
      <c r="AB14" s="6" t="n"/>
    </row>
    <row r="15" ht="26" customHeight="1">
      <c r="A15" s="3" t="n"/>
      <c r="B15" s="4" t="n"/>
      <c r="C15" s="4" t="n"/>
      <c r="D15" s="5" t="n"/>
      <c r="E15" s="5" t="n"/>
      <c r="F15" s="3" t="n"/>
      <c r="G15" s="3" t="n"/>
      <c r="H15" s="6" t="n"/>
      <c r="I15" s="11">
        <f>IF(A15="","",IF(Y15="Forfait",H15*'Paramètres'!$B$8,IF(Y15="Réel",IF(Z15="",0,Z15),0)))</f>
        <v/>
      </c>
      <c r="J15" s="11">
        <f>IF(A15="","",IF(AA15="Forfait",IF(M15&gt;5,H15*'Paramètres'!$B$9,0),IF(AA15="Réel",IF(AB15="",0,AB15),0)))</f>
        <v/>
      </c>
      <c r="K15" s="6" t="n"/>
      <c r="L15" s="6" t="n"/>
      <c r="M15" s="12">
        <f>IF(OR(D15="",E15=""),"",IFERROR(DATEDIF(D15,E15,"Y"),""))</f>
        <v/>
      </c>
      <c r="N15" s="11">
        <f>IF(OR(A15="",H15="",K15=""),"",MAX(0,K15-IF(L15="",0,L15)-H15-I15-J15))</f>
        <v/>
      </c>
      <c r="O15" s="13">
        <f>IF(M15="","",MIN(100%,IFERROR(VLOOKUP(MIN(M15,100),'Paramètres'!$B$14:$D$114,2,FALSE),0)))</f>
        <v/>
      </c>
      <c r="P15" s="11">
        <f>IF(OR(N15="",O15=""),"",N15*(1-O15))</f>
        <v/>
      </c>
      <c r="Q15" s="13">
        <f>IF(M15="","",MIN(100%,IFERROR(VLOOKUP(MIN(M15,100),'Paramètres'!$B$14:$D$114,3,FALSE),0)))</f>
        <v/>
      </c>
      <c r="R15" s="11">
        <f>IF(OR(N15="",Q15=""),"",N15*(1-Q15))</f>
        <v/>
      </c>
      <c r="S15" s="11">
        <f>IF(P15="","",P15*'Paramètres'!$B$4)</f>
        <v/>
      </c>
      <c r="T15" s="11">
        <f>IF(R15="","",R15*'Paramètres'!$B$5)</f>
        <v/>
      </c>
      <c r="U15" s="11">
        <f>IF(P15="","",IF(P15&gt;'Paramètres'!$B$6,P15*'Paramètres'!$B$7,0))</f>
        <v/>
      </c>
      <c r="V15" s="11">
        <f>IF(S15="","",SUM(S15:U15))</f>
        <v/>
      </c>
      <c r="W15" s="11">
        <f>IF(OR(N15="",V15=""),"",MAX(0,N15-V15))</f>
        <v/>
      </c>
      <c r="X15" s="14">
        <f>IF(A15="","",IF(M15="","Dates à renseigner",IF(N15=0,"Pas de plus-value imposable",IF(AND(O15=100%,Q15=100%),"Opération exonérée selon durée",IF(G15&lt;&gt;"Droit commun","Régime particulier à vérifier",IF(V15&gt;'Paramètres'!$B$6,"Fiscalité élevée à vérifier","Vérifier la fiscalité"))))))</f>
        <v/>
      </c>
      <c r="Y15" s="3" t="n"/>
      <c r="Z15" s="6" t="n"/>
      <c r="AA15" s="3" t="n"/>
      <c r="AB15" s="6" t="n"/>
    </row>
    <row r="16" ht="26" customHeight="1">
      <c r="A16" s="3" t="n"/>
      <c r="B16" s="4" t="n"/>
      <c r="C16" s="4" t="n"/>
      <c r="D16" s="5" t="n"/>
      <c r="E16" s="5" t="n"/>
      <c r="F16" s="3" t="n"/>
      <c r="G16" s="3" t="n"/>
      <c r="H16" s="6" t="n"/>
      <c r="I16" s="7">
        <f>IF(A16="","",IF(Y16="Forfait",H16*'Paramètres'!$B$8,IF(Y16="Réel",IF(Z16="",0,Z16),0)))</f>
        <v/>
      </c>
      <c r="J16" s="7">
        <f>IF(A16="","",IF(AA16="Forfait",IF(M16&gt;5,H16*'Paramètres'!$B$9,0),IF(AA16="Réel",IF(AB16="",0,AB16),0)))</f>
        <v/>
      </c>
      <c r="K16" s="6" t="n"/>
      <c r="L16" s="6" t="n"/>
      <c r="M16" s="8">
        <f>IF(OR(D16="",E16=""),"",IFERROR(DATEDIF(D16,E16,"Y"),""))</f>
        <v/>
      </c>
      <c r="N16" s="7">
        <f>IF(OR(A16="",H16="",K16=""),"",MAX(0,K16-IF(L16="",0,L16)-H16-I16-J16))</f>
        <v/>
      </c>
      <c r="O16" s="9">
        <f>IF(M16="","",MIN(100%,IFERROR(VLOOKUP(MIN(M16,100),'Paramètres'!$B$14:$D$114,2,FALSE),0)))</f>
        <v/>
      </c>
      <c r="P16" s="7">
        <f>IF(OR(N16="",O16=""),"",N16*(1-O16))</f>
        <v/>
      </c>
      <c r="Q16" s="9">
        <f>IF(M16="","",MIN(100%,IFERROR(VLOOKUP(MIN(M16,100),'Paramètres'!$B$14:$D$114,3,FALSE),0)))</f>
        <v/>
      </c>
      <c r="R16" s="7">
        <f>IF(OR(N16="",Q16=""),"",N16*(1-Q16))</f>
        <v/>
      </c>
      <c r="S16" s="7">
        <f>IF(P16="","",P16*'Paramètres'!$B$4)</f>
        <v/>
      </c>
      <c r="T16" s="7">
        <f>IF(R16="","",R16*'Paramètres'!$B$5)</f>
        <v/>
      </c>
      <c r="U16" s="7">
        <f>IF(P16="","",IF(P16&gt;'Paramètres'!$B$6,P16*'Paramètres'!$B$7,0))</f>
        <v/>
      </c>
      <c r="V16" s="7">
        <f>IF(S16="","",SUM(S16:U16))</f>
        <v/>
      </c>
      <c r="W16" s="7">
        <f>IF(OR(N16="",V16=""),"",MAX(0,N16-V16))</f>
        <v/>
      </c>
      <c r="X16" s="10">
        <f>IF(A16="","",IF(M16="","Dates à renseigner",IF(N16=0,"Pas de plus-value imposable",IF(AND(O16=100%,Q16=100%),"Opération exonérée selon durée",IF(G16&lt;&gt;"Droit commun","Régime particulier à vérifier",IF(V16&gt;'Paramètres'!$B$6,"Fiscalité élevée à vérifier","Vérifier la fiscalité"))))))</f>
        <v/>
      </c>
      <c r="Y16" s="3" t="n"/>
      <c r="Z16" s="6" t="n"/>
      <c r="AA16" s="3" t="n"/>
      <c r="AB16" s="6" t="n"/>
    </row>
    <row r="17" ht="26" customHeight="1">
      <c r="A17" s="3" t="n"/>
      <c r="B17" s="4" t="n"/>
      <c r="C17" s="4" t="n"/>
      <c r="D17" s="5" t="n"/>
      <c r="E17" s="5" t="n"/>
      <c r="F17" s="3" t="n"/>
      <c r="G17" s="3" t="n"/>
      <c r="H17" s="6" t="n"/>
      <c r="I17" s="11">
        <f>IF(A17="","",IF(Y17="Forfait",H17*'Paramètres'!$B$8,IF(Y17="Réel",IF(Z17="",0,Z17),0)))</f>
        <v/>
      </c>
      <c r="J17" s="11">
        <f>IF(A17="","",IF(AA17="Forfait",IF(M17&gt;5,H17*'Paramètres'!$B$9,0),IF(AA17="Réel",IF(AB17="",0,AB17),0)))</f>
        <v/>
      </c>
      <c r="K17" s="6" t="n"/>
      <c r="L17" s="6" t="n"/>
      <c r="M17" s="12">
        <f>IF(OR(D17="",E17=""),"",IFERROR(DATEDIF(D17,E17,"Y"),""))</f>
        <v/>
      </c>
      <c r="N17" s="11">
        <f>IF(OR(A17="",H17="",K17=""),"",MAX(0,K17-IF(L17="",0,L17)-H17-I17-J17))</f>
        <v/>
      </c>
      <c r="O17" s="13">
        <f>IF(M17="","",MIN(100%,IFERROR(VLOOKUP(MIN(M17,100),'Paramètres'!$B$14:$D$114,2,FALSE),0)))</f>
        <v/>
      </c>
      <c r="P17" s="11">
        <f>IF(OR(N17="",O17=""),"",N17*(1-O17))</f>
        <v/>
      </c>
      <c r="Q17" s="13">
        <f>IF(M17="","",MIN(100%,IFERROR(VLOOKUP(MIN(M17,100),'Paramètres'!$B$14:$D$114,3,FALSE),0)))</f>
        <v/>
      </c>
      <c r="R17" s="11">
        <f>IF(OR(N17="",Q17=""),"",N17*(1-Q17))</f>
        <v/>
      </c>
      <c r="S17" s="11">
        <f>IF(P17="","",P17*'Paramètres'!$B$4)</f>
        <v/>
      </c>
      <c r="T17" s="11">
        <f>IF(R17="","",R17*'Paramètres'!$B$5)</f>
        <v/>
      </c>
      <c r="U17" s="11">
        <f>IF(P17="","",IF(P17&gt;'Paramètres'!$B$6,P17*'Paramètres'!$B$7,0))</f>
        <v/>
      </c>
      <c r="V17" s="11">
        <f>IF(S17="","",SUM(S17:U17))</f>
        <v/>
      </c>
      <c r="W17" s="11">
        <f>IF(OR(N17="",V17=""),"",MAX(0,N17-V17))</f>
        <v/>
      </c>
      <c r="X17" s="14">
        <f>IF(A17="","",IF(M17="","Dates à renseigner",IF(N17=0,"Pas de plus-value imposable",IF(AND(O17=100%,Q17=100%),"Opération exonérée selon durée",IF(G17&lt;&gt;"Droit commun","Régime particulier à vérifier",IF(V17&gt;'Paramètres'!$B$6,"Fiscalité élevée à vérifier","Vérifier la fiscalité"))))))</f>
        <v/>
      </c>
      <c r="Y17" s="3" t="n"/>
      <c r="Z17" s="6" t="n"/>
      <c r="AA17" s="3" t="n"/>
      <c r="AB17" s="6" t="n"/>
    </row>
    <row r="18" ht="26" customHeight="1">
      <c r="A18" s="3" t="n"/>
      <c r="B18" s="4" t="n"/>
      <c r="C18" s="4" t="n"/>
      <c r="D18" s="5" t="n"/>
      <c r="E18" s="5" t="n"/>
      <c r="F18" s="3" t="n"/>
      <c r="G18" s="3" t="n"/>
      <c r="H18" s="6" t="n"/>
      <c r="I18" s="7">
        <f>IF(A18="","",IF(Y18="Forfait",H18*'Paramètres'!$B$8,IF(Y18="Réel",IF(Z18="",0,Z18),0)))</f>
        <v/>
      </c>
      <c r="J18" s="7">
        <f>IF(A18="","",IF(AA18="Forfait",IF(M18&gt;5,H18*'Paramètres'!$B$9,0),IF(AA18="Réel",IF(AB18="",0,AB18),0)))</f>
        <v/>
      </c>
      <c r="K18" s="6" t="n"/>
      <c r="L18" s="6" t="n"/>
      <c r="M18" s="8">
        <f>IF(OR(D18="",E18=""),"",IFERROR(DATEDIF(D18,E18,"Y"),""))</f>
        <v/>
      </c>
      <c r="N18" s="7">
        <f>IF(OR(A18="",H18="",K18=""),"",MAX(0,K18-IF(L18="",0,L18)-H18-I18-J18))</f>
        <v/>
      </c>
      <c r="O18" s="9">
        <f>IF(M18="","",MIN(100%,IFERROR(VLOOKUP(MIN(M18,100),'Paramètres'!$B$14:$D$114,2,FALSE),0)))</f>
        <v/>
      </c>
      <c r="P18" s="7">
        <f>IF(OR(N18="",O18=""),"",N18*(1-O18))</f>
        <v/>
      </c>
      <c r="Q18" s="9">
        <f>IF(M18="","",MIN(100%,IFERROR(VLOOKUP(MIN(M18,100),'Paramètres'!$B$14:$D$114,3,FALSE),0)))</f>
        <v/>
      </c>
      <c r="R18" s="7">
        <f>IF(OR(N18="",Q18=""),"",N18*(1-Q18))</f>
        <v/>
      </c>
      <c r="S18" s="7">
        <f>IF(P18="","",P18*'Paramètres'!$B$4)</f>
        <v/>
      </c>
      <c r="T18" s="7">
        <f>IF(R18="","",R18*'Paramètres'!$B$5)</f>
        <v/>
      </c>
      <c r="U18" s="7">
        <f>IF(P18="","",IF(P18&gt;'Paramètres'!$B$6,P18*'Paramètres'!$B$7,0))</f>
        <v/>
      </c>
      <c r="V18" s="7">
        <f>IF(S18="","",SUM(S18:U18))</f>
        <v/>
      </c>
      <c r="W18" s="7">
        <f>IF(OR(N18="",V18=""),"",MAX(0,N18-V18))</f>
        <v/>
      </c>
      <c r="X18" s="10">
        <f>IF(A18="","",IF(M18="","Dates à renseigner",IF(N18=0,"Pas de plus-value imposable",IF(AND(O18=100%,Q18=100%),"Opération exonérée selon durée",IF(G18&lt;&gt;"Droit commun","Régime particulier à vérifier",IF(V18&gt;'Paramètres'!$B$6,"Fiscalité élevée à vérifier","Vérifier la fiscalité"))))))</f>
        <v/>
      </c>
      <c r="Y18" s="3" t="n"/>
      <c r="Z18" s="6" t="n"/>
      <c r="AA18" s="3" t="n"/>
      <c r="AB18" s="6" t="n"/>
    </row>
    <row r="19" ht="26" customHeight="1">
      <c r="A19" s="3" t="n"/>
      <c r="B19" s="4" t="n"/>
      <c r="C19" s="4" t="n"/>
      <c r="D19" s="5" t="n"/>
      <c r="E19" s="5" t="n"/>
      <c r="F19" s="3" t="n"/>
      <c r="G19" s="3" t="n"/>
      <c r="H19" s="6" t="n"/>
      <c r="I19" s="11">
        <f>IF(A19="","",IF(Y19="Forfait",H19*'Paramètres'!$B$8,IF(Y19="Réel",IF(Z19="",0,Z19),0)))</f>
        <v/>
      </c>
      <c r="J19" s="11">
        <f>IF(A19="","",IF(AA19="Forfait",IF(M19&gt;5,H19*'Paramètres'!$B$9,0),IF(AA19="Réel",IF(AB19="",0,AB19),0)))</f>
        <v/>
      </c>
      <c r="K19" s="6" t="n"/>
      <c r="L19" s="6" t="n"/>
      <c r="M19" s="12">
        <f>IF(OR(D19="",E19=""),"",IFERROR(DATEDIF(D19,E19,"Y"),""))</f>
        <v/>
      </c>
      <c r="N19" s="11">
        <f>IF(OR(A19="",H19="",K19=""),"",MAX(0,K19-IF(L19="",0,L19)-H19-I19-J19))</f>
        <v/>
      </c>
      <c r="O19" s="13">
        <f>IF(M19="","",MIN(100%,IFERROR(VLOOKUP(MIN(M19,100),'Paramètres'!$B$14:$D$114,2,FALSE),0)))</f>
        <v/>
      </c>
      <c r="P19" s="11">
        <f>IF(OR(N19="",O19=""),"",N19*(1-O19))</f>
        <v/>
      </c>
      <c r="Q19" s="13">
        <f>IF(M19="","",MIN(100%,IFERROR(VLOOKUP(MIN(M19,100),'Paramètres'!$B$14:$D$114,3,FALSE),0)))</f>
        <v/>
      </c>
      <c r="R19" s="11">
        <f>IF(OR(N19="",Q19=""),"",N19*(1-Q19))</f>
        <v/>
      </c>
      <c r="S19" s="11">
        <f>IF(P19="","",P19*'Paramètres'!$B$4)</f>
        <v/>
      </c>
      <c r="T19" s="11">
        <f>IF(R19="","",R19*'Paramètres'!$B$5)</f>
        <v/>
      </c>
      <c r="U19" s="11">
        <f>IF(P19="","",IF(P19&gt;'Paramètres'!$B$6,P19*'Paramètres'!$B$7,0))</f>
        <v/>
      </c>
      <c r="V19" s="11">
        <f>IF(S19="","",SUM(S19:U19))</f>
        <v/>
      </c>
      <c r="W19" s="11">
        <f>IF(OR(N19="",V19=""),"",MAX(0,N19-V19))</f>
        <v/>
      </c>
      <c r="X19" s="14">
        <f>IF(A19="","",IF(M19="","Dates à renseigner",IF(N19=0,"Pas de plus-value imposable",IF(AND(O19=100%,Q19=100%),"Opération exonérée selon durée",IF(G19&lt;&gt;"Droit commun","Régime particulier à vérifier",IF(V19&gt;'Paramètres'!$B$6,"Fiscalité élevée à vérifier","Vérifier la fiscalité"))))))</f>
        <v/>
      </c>
      <c r="Y19" s="3" t="n"/>
      <c r="Z19" s="6" t="n"/>
      <c r="AA19" s="3" t="n"/>
      <c r="AB19" s="6" t="n"/>
    </row>
    <row r="20" ht="26" customHeight="1">
      <c r="A20" s="3" t="n"/>
      <c r="B20" s="4" t="n"/>
      <c r="C20" s="4" t="n"/>
      <c r="D20" s="5" t="n"/>
      <c r="E20" s="5" t="n"/>
      <c r="F20" s="3" t="n"/>
      <c r="G20" s="3" t="n"/>
      <c r="H20" s="6" t="n"/>
      <c r="I20" s="7">
        <f>IF(A20="","",IF(Y20="Forfait",H20*'Paramètres'!$B$8,IF(Y20="Réel",IF(Z20="",0,Z20),0)))</f>
        <v/>
      </c>
      <c r="J20" s="7">
        <f>IF(A20="","",IF(AA20="Forfait",IF(M20&gt;5,H20*'Paramètres'!$B$9,0),IF(AA20="Réel",IF(AB20="",0,AB20),0)))</f>
        <v/>
      </c>
      <c r="K20" s="6" t="n"/>
      <c r="L20" s="6" t="n"/>
      <c r="M20" s="8">
        <f>IF(OR(D20="",E20=""),"",IFERROR(DATEDIF(D20,E20,"Y"),""))</f>
        <v/>
      </c>
      <c r="N20" s="7">
        <f>IF(OR(A20="",H20="",K20=""),"",MAX(0,K20-IF(L20="",0,L20)-H20-I20-J20))</f>
        <v/>
      </c>
      <c r="O20" s="9">
        <f>IF(M20="","",MIN(100%,IFERROR(VLOOKUP(MIN(M20,100),'Paramètres'!$B$14:$D$114,2,FALSE),0)))</f>
        <v/>
      </c>
      <c r="P20" s="7">
        <f>IF(OR(N20="",O20=""),"",N20*(1-O20))</f>
        <v/>
      </c>
      <c r="Q20" s="9">
        <f>IF(M20="","",MIN(100%,IFERROR(VLOOKUP(MIN(M20,100),'Paramètres'!$B$14:$D$114,3,FALSE),0)))</f>
        <v/>
      </c>
      <c r="R20" s="7">
        <f>IF(OR(N20="",Q20=""),"",N20*(1-Q20))</f>
        <v/>
      </c>
      <c r="S20" s="7">
        <f>IF(P20="","",P20*'Paramètres'!$B$4)</f>
        <v/>
      </c>
      <c r="T20" s="7">
        <f>IF(R20="","",R20*'Paramètres'!$B$5)</f>
        <v/>
      </c>
      <c r="U20" s="7">
        <f>IF(P20="","",IF(P20&gt;'Paramètres'!$B$6,P20*'Paramètres'!$B$7,0))</f>
        <v/>
      </c>
      <c r="V20" s="7">
        <f>IF(S20="","",SUM(S20:U20))</f>
        <v/>
      </c>
      <c r="W20" s="7">
        <f>IF(OR(N20="",V20=""),"",MAX(0,N20-V20))</f>
        <v/>
      </c>
      <c r="X20" s="10">
        <f>IF(A20="","",IF(M20="","Dates à renseigner",IF(N20=0,"Pas de plus-value imposable",IF(AND(O20=100%,Q20=100%),"Opération exonérée selon durée",IF(G20&lt;&gt;"Droit commun","Régime particulier à vérifier",IF(V20&gt;'Paramètres'!$B$6,"Fiscalité élevée à vérifier","Vérifier la fiscalité"))))))</f>
        <v/>
      </c>
      <c r="Y20" s="3" t="n"/>
      <c r="Z20" s="6" t="n"/>
      <c r="AA20" s="3" t="n"/>
      <c r="AB20" s="6" t="n"/>
    </row>
    <row r="21" ht="26" customHeight="1">
      <c r="A21" s="3" t="n"/>
      <c r="B21" s="4" t="n"/>
      <c r="C21" s="4" t="n"/>
      <c r="D21" s="5" t="n"/>
      <c r="E21" s="5" t="n"/>
      <c r="F21" s="3" t="n"/>
      <c r="G21" s="3" t="n"/>
      <c r="H21" s="6" t="n"/>
      <c r="I21" s="11">
        <f>IF(A21="","",IF(Y21="Forfait",H21*'Paramètres'!$B$8,IF(Y21="Réel",IF(Z21="",0,Z21),0)))</f>
        <v/>
      </c>
      <c r="J21" s="11">
        <f>IF(A21="","",IF(AA21="Forfait",IF(M21&gt;5,H21*'Paramètres'!$B$9,0),IF(AA21="Réel",IF(AB21="",0,AB21),0)))</f>
        <v/>
      </c>
      <c r="K21" s="6" t="n"/>
      <c r="L21" s="6" t="n"/>
      <c r="M21" s="12">
        <f>IF(OR(D21="",E21=""),"",IFERROR(DATEDIF(D21,E21,"Y"),""))</f>
        <v/>
      </c>
      <c r="N21" s="11">
        <f>IF(OR(A21="",H21="",K21=""),"",MAX(0,K21-IF(L21="",0,L21)-H21-I21-J21))</f>
        <v/>
      </c>
      <c r="O21" s="13">
        <f>IF(M21="","",MIN(100%,IFERROR(VLOOKUP(MIN(M21,100),'Paramètres'!$B$14:$D$114,2,FALSE),0)))</f>
        <v/>
      </c>
      <c r="P21" s="11">
        <f>IF(OR(N21="",O21=""),"",N21*(1-O21))</f>
        <v/>
      </c>
      <c r="Q21" s="13">
        <f>IF(M21="","",MIN(100%,IFERROR(VLOOKUP(MIN(M21,100),'Paramètres'!$B$14:$D$114,3,FALSE),0)))</f>
        <v/>
      </c>
      <c r="R21" s="11">
        <f>IF(OR(N21="",Q21=""),"",N21*(1-Q21))</f>
        <v/>
      </c>
      <c r="S21" s="11">
        <f>IF(P21="","",P21*'Paramètres'!$B$4)</f>
        <v/>
      </c>
      <c r="T21" s="11">
        <f>IF(R21="","",R21*'Paramètres'!$B$5)</f>
        <v/>
      </c>
      <c r="U21" s="11">
        <f>IF(P21="","",IF(P21&gt;'Paramètres'!$B$6,P21*'Paramètres'!$B$7,0))</f>
        <v/>
      </c>
      <c r="V21" s="11">
        <f>IF(S21="","",SUM(S21:U21))</f>
        <v/>
      </c>
      <c r="W21" s="11">
        <f>IF(OR(N21="",V21=""),"",MAX(0,N21-V21))</f>
        <v/>
      </c>
      <c r="X21" s="14">
        <f>IF(A21="","",IF(M21="","Dates à renseigner",IF(N21=0,"Pas de plus-value imposable",IF(AND(O21=100%,Q21=100%),"Opération exonérée selon durée",IF(G21&lt;&gt;"Droit commun","Régime particulier à vérifier",IF(V21&gt;'Paramètres'!$B$6,"Fiscalité élevée à vérifier","Vérifier la fiscalité"))))))</f>
        <v/>
      </c>
      <c r="Y21" s="3" t="n"/>
      <c r="Z21" s="6" t="n"/>
      <c r="AA21" s="3" t="n"/>
      <c r="AB21" s="6" t="n"/>
    </row>
    <row r="22" ht="26" customHeight="1">
      <c r="A22" s="3" t="n"/>
      <c r="B22" s="4" t="n"/>
      <c r="C22" s="4" t="n"/>
      <c r="D22" s="5" t="n"/>
      <c r="E22" s="5" t="n"/>
      <c r="F22" s="3" t="n"/>
      <c r="G22" s="3" t="n"/>
      <c r="H22" s="6" t="n"/>
      <c r="I22" s="7">
        <f>IF(A22="","",IF(Y22="Forfait",H22*'Paramètres'!$B$8,IF(Y22="Réel",IF(Z22="",0,Z22),0)))</f>
        <v/>
      </c>
      <c r="J22" s="7">
        <f>IF(A22="","",IF(AA22="Forfait",IF(M22&gt;5,H22*'Paramètres'!$B$9,0),IF(AA22="Réel",IF(AB22="",0,AB22),0)))</f>
        <v/>
      </c>
      <c r="K22" s="6" t="n"/>
      <c r="L22" s="6" t="n"/>
      <c r="M22" s="8">
        <f>IF(OR(D22="",E22=""),"",IFERROR(DATEDIF(D22,E22,"Y"),""))</f>
        <v/>
      </c>
      <c r="N22" s="7">
        <f>IF(OR(A22="",H22="",K22=""),"",MAX(0,K22-IF(L22="",0,L22)-H22-I22-J22))</f>
        <v/>
      </c>
      <c r="O22" s="9">
        <f>IF(M22="","",MIN(100%,IFERROR(VLOOKUP(MIN(M22,100),'Paramètres'!$B$14:$D$114,2,FALSE),0)))</f>
        <v/>
      </c>
      <c r="P22" s="7">
        <f>IF(OR(N22="",O22=""),"",N22*(1-O22))</f>
        <v/>
      </c>
      <c r="Q22" s="9">
        <f>IF(M22="","",MIN(100%,IFERROR(VLOOKUP(MIN(M22,100),'Paramètres'!$B$14:$D$114,3,FALSE),0)))</f>
        <v/>
      </c>
      <c r="R22" s="7">
        <f>IF(OR(N22="",Q22=""),"",N22*(1-Q22))</f>
        <v/>
      </c>
      <c r="S22" s="7">
        <f>IF(P22="","",P22*'Paramètres'!$B$4)</f>
        <v/>
      </c>
      <c r="T22" s="7">
        <f>IF(R22="","",R22*'Paramètres'!$B$5)</f>
        <v/>
      </c>
      <c r="U22" s="7">
        <f>IF(P22="","",IF(P22&gt;'Paramètres'!$B$6,P22*'Paramètres'!$B$7,0))</f>
        <v/>
      </c>
      <c r="V22" s="7">
        <f>IF(S22="","",SUM(S22:U22))</f>
        <v/>
      </c>
      <c r="W22" s="7">
        <f>IF(OR(N22="",V22=""),"",MAX(0,N22-V22))</f>
        <v/>
      </c>
      <c r="X22" s="10">
        <f>IF(A22="","",IF(M22="","Dates à renseigner",IF(N22=0,"Pas de plus-value imposable",IF(AND(O22=100%,Q22=100%),"Opération exonérée selon durée",IF(G22&lt;&gt;"Droit commun","Régime particulier à vérifier",IF(V22&gt;'Paramètres'!$B$6,"Fiscalité élevée à vérifier","Vérifier la fiscalité"))))))</f>
        <v/>
      </c>
      <c r="Y22" s="3" t="n"/>
      <c r="Z22" s="6" t="n"/>
      <c r="AA22" s="3" t="n"/>
      <c r="AB22" s="6" t="n"/>
    </row>
    <row r="23" ht="26" customHeight="1">
      <c r="A23" s="3" t="n"/>
      <c r="B23" s="4" t="n"/>
      <c r="C23" s="4" t="n"/>
      <c r="D23" s="5" t="n"/>
      <c r="E23" s="5" t="n"/>
      <c r="F23" s="3" t="n"/>
      <c r="G23" s="3" t="n"/>
      <c r="H23" s="6" t="n"/>
      <c r="I23" s="11">
        <f>IF(A23="","",IF(Y23="Forfait",H23*'Paramètres'!$B$8,IF(Y23="Réel",IF(Z23="",0,Z23),0)))</f>
        <v/>
      </c>
      <c r="J23" s="11">
        <f>IF(A23="","",IF(AA23="Forfait",IF(M23&gt;5,H23*'Paramètres'!$B$9,0),IF(AA23="Réel",IF(AB23="",0,AB23),0)))</f>
        <v/>
      </c>
      <c r="K23" s="6" t="n"/>
      <c r="L23" s="6" t="n"/>
      <c r="M23" s="12">
        <f>IF(OR(D23="",E23=""),"",IFERROR(DATEDIF(D23,E23,"Y"),""))</f>
        <v/>
      </c>
      <c r="N23" s="11">
        <f>IF(OR(A23="",H23="",K23=""),"",MAX(0,K23-IF(L23="",0,L23)-H23-I23-J23))</f>
        <v/>
      </c>
      <c r="O23" s="13">
        <f>IF(M23="","",MIN(100%,IFERROR(VLOOKUP(MIN(M23,100),'Paramètres'!$B$14:$D$114,2,FALSE),0)))</f>
        <v/>
      </c>
      <c r="P23" s="11">
        <f>IF(OR(N23="",O23=""),"",N23*(1-O23))</f>
        <v/>
      </c>
      <c r="Q23" s="13">
        <f>IF(M23="","",MIN(100%,IFERROR(VLOOKUP(MIN(M23,100),'Paramètres'!$B$14:$D$114,3,FALSE),0)))</f>
        <v/>
      </c>
      <c r="R23" s="11">
        <f>IF(OR(N23="",Q23=""),"",N23*(1-Q23))</f>
        <v/>
      </c>
      <c r="S23" s="11">
        <f>IF(P23="","",P23*'Paramètres'!$B$4)</f>
        <v/>
      </c>
      <c r="T23" s="11">
        <f>IF(R23="","",R23*'Paramètres'!$B$5)</f>
        <v/>
      </c>
      <c r="U23" s="11">
        <f>IF(P23="","",IF(P23&gt;'Paramètres'!$B$6,P23*'Paramètres'!$B$7,0))</f>
        <v/>
      </c>
      <c r="V23" s="11">
        <f>IF(S23="","",SUM(S23:U23))</f>
        <v/>
      </c>
      <c r="W23" s="11">
        <f>IF(OR(N23="",V23=""),"",MAX(0,N23-V23))</f>
        <v/>
      </c>
      <c r="X23" s="14">
        <f>IF(A23="","",IF(M23="","Dates à renseigner",IF(N23=0,"Pas de plus-value imposable",IF(AND(O23=100%,Q23=100%),"Opération exonérée selon durée",IF(G23&lt;&gt;"Droit commun","Régime particulier à vérifier",IF(V23&gt;'Paramètres'!$B$6,"Fiscalité élevée à vérifier","Vérifier la fiscalité"))))))</f>
        <v/>
      </c>
      <c r="Y23" s="3" t="n"/>
      <c r="Z23" s="6" t="n"/>
      <c r="AA23" s="3" t="n"/>
      <c r="AB23" s="6" t="n"/>
    </row>
    <row r="24" ht="26" customHeight="1">
      <c r="A24" s="3" t="n"/>
      <c r="B24" s="4" t="n"/>
      <c r="C24" s="4" t="n"/>
      <c r="D24" s="5" t="n"/>
      <c r="E24" s="5" t="n"/>
      <c r="F24" s="3" t="n"/>
      <c r="G24" s="3" t="n"/>
      <c r="H24" s="6" t="n"/>
      <c r="I24" s="7">
        <f>IF(A24="","",IF(Y24="Forfait",H24*'Paramètres'!$B$8,IF(Y24="Réel",IF(Z24="",0,Z24),0)))</f>
        <v/>
      </c>
      <c r="J24" s="7">
        <f>IF(A24="","",IF(AA24="Forfait",IF(M24&gt;5,H24*'Paramètres'!$B$9,0),IF(AA24="Réel",IF(AB24="",0,AB24),0)))</f>
        <v/>
      </c>
      <c r="K24" s="6" t="n"/>
      <c r="L24" s="6" t="n"/>
      <c r="M24" s="8">
        <f>IF(OR(D24="",E24=""),"",IFERROR(DATEDIF(D24,E24,"Y"),""))</f>
        <v/>
      </c>
      <c r="N24" s="7">
        <f>IF(OR(A24="",H24="",K24=""),"",MAX(0,K24-IF(L24="",0,L24)-H24-I24-J24))</f>
        <v/>
      </c>
      <c r="O24" s="9">
        <f>IF(M24="","",MIN(100%,IFERROR(VLOOKUP(MIN(M24,100),'Paramètres'!$B$14:$D$114,2,FALSE),0)))</f>
        <v/>
      </c>
      <c r="P24" s="7">
        <f>IF(OR(N24="",O24=""),"",N24*(1-O24))</f>
        <v/>
      </c>
      <c r="Q24" s="9">
        <f>IF(M24="","",MIN(100%,IFERROR(VLOOKUP(MIN(M24,100),'Paramètres'!$B$14:$D$114,3,FALSE),0)))</f>
        <v/>
      </c>
      <c r="R24" s="7">
        <f>IF(OR(N24="",Q24=""),"",N24*(1-Q24))</f>
        <v/>
      </c>
      <c r="S24" s="7">
        <f>IF(P24="","",P24*'Paramètres'!$B$4)</f>
        <v/>
      </c>
      <c r="T24" s="7">
        <f>IF(R24="","",R24*'Paramètres'!$B$5)</f>
        <v/>
      </c>
      <c r="U24" s="7">
        <f>IF(P24="","",IF(P24&gt;'Paramètres'!$B$6,P24*'Paramètres'!$B$7,0))</f>
        <v/>
      </c>
      <c r="V24" s="7">
        <f>IF(S24="","",SUM(S24:U24))</f>
        <v/>
      </c>
      <c r="W24" s="7">
        <f>IF(OR(N24="",V24=""),"",MAX(0,N24-V24))</f>
        <v/>
      </c>
      <c r="X24" s="10">
        <f>IF(A24="","",IF(M24="","Dates à renseigner",IF(N24=0,"Pas de plus-value imposable",IF(AND(O24=100%,Q24=100%),"Opération exonérée selon durée",IF(G24&lt;&gt;"Droit commun","Régime particulier à vérifier",IF(V24&gt;'Paramètres'!$B$6,"Fiscalité élevée à vérifier","Vérifier la fiscalité"))))))</f>
        <v/>
      </c>
      <c r="Y24" s="3" t="n"/>
      <c r="Z24" s="6" t="n"/>
      <c r="AA24" s="3" t="n"/>
      <c r="AB24" s="6" t="n"/>
    </row>
    <row r="25" ht="26" customHeight="1">
      <c r="A25" s="3" t="n"/>
      <c r="B25" s="4" t="n"/>
      <c r="C25" s="4" t="n"/>
      <c r="D25" s="5" t="n"/>
      <c r="E25" s="5" t="n"/>
      <c r="F25" s="3" t="n"/>
      <c r="G25" s="3" t="n"/>
      <c r="H25" s="6" t="n"/>
      <c r="I25" s="11">
        <f>IF(A25="","",IF(Y25="Forfait",H25*'Paramètres'!$B$8,IF(Y25="Réel",IF(Z25="",0,Z25),0)))</f>
        <v/>
      </c>
      <c r="J25" s="11">
        <f>IF(A25="","",IF(AA25="Forfait",IF(M25&gt;5,H25*'Paramètres'!$B$9,0),IF(AA25="Réel",IF(AB25="",0,AB25),0)))</f>
        <v/>
      </c>
      <c r="K25" s="6" t="n"/>
      <c r="L25" s="6" t="n"/>
      <c r="M25" s="12">
        <f>IF(OR(D25="",E25=""),"",IFERROR(DATEDIF(D25,E25,"Y"),""))</f>
        <v/>
      </c>
      <c r="N25" s="11">
        <f>IF(OR(A25="",H25="",K25=""),"",MAX(0,K25-IF(L25="",0,L25)-H25-I25-J25))</f>
        <v/>
      </c>
      <c r="O25" s="13">
        <f>IF(M25="","",MIN(100%,IFERROR(VLOOKUP(MIN(M25,100),'Paramètres'!$B$14:$D$114,2,FALSE),0)))</f>
        <v/>
      </c>
      <c r="P25" s="11">
        <f>IF(OR(N25="",O25=""),"",N25*(1-O25))</f>
        <v/>
      </c>
      <c r="Q25" s="13">
        <f>IF(M25="","",MIN(100%,IFERROR(VLOOKUP(MIN(M25,100),'Paramètres'!$B$14:$D$114,3,FALSE),0)))</f>
        <v/>
      </c>
      <c r="R25" s="11">
        <f>IF(OR(N25="",Q25=""),"",N25*(1-Q25))</f>
        <v/>
      </c>
      <c r="S25" s="11">
        <f>IF(P25="","",P25*'Paramètres'!$B$4)</f>
        <v/>
      </c>
      <c r="T25" s="11">
        <f>IF(R25="","",R25*'Paramètres'!$B$5)</f>
        <v/>
      </c>
      <c r="U25" s="11">
        <f>IF(P25="","",IF(P25&gt;'Paramètres'!$B$6,P25*'Paramètres'!$B$7,0))</f>
        <v/>
      </c>
      <c r="V25" s="11">
        <f>IF(S25="","",SUM(S25:U25))</f>
        <v/>
      </c>
      <c r="W25" s="11">
        <f>IF(OR(N25="",V25=""),"",MAX(0,N25-V25))</f>
        <v/>
      </c>
      <c r="X25" s="14">
        <f>IF(A25="","",IF(M25="","Dates à renseigner",IF(N25=0,"Pas de plus-value imposable",IF(AND(O25=100%,Q25=100%),"Opération exonérée selon durée",IF(G25&lt;&gt;"Droit commun","Régime particulier à vérifier",IF(V25&gt;'Paramètres'!$B$6,"Fiscalité élevée à vérifier","Vérifier la fiscalité"))))))</f>
        <v/>
      </c>
      <c r="Y25" s="3" t="n"/>
      <c r="Z25" s="6" t="n"/>
      <c r="AA25" s="3" t="n"/>
      <c r="AB25" s="6" t="n"/>
    </row>
    <row r="26" ht="26" customHeight="1">
      <c r="A26" s="3" t="n"/>
      <c r="B26" s="4" t="n"/>
      <c r="C26" s="4" t="n"/>
      <c r="D26" s="5" t="n"/>
      <c r="E26" s="5" t="n"/>
      <c r="F26" s="3" t="n"/>
      <c r="G26" s="3" t="n"/>
      <c r="H26" s="6" t="n"/>
      <c r="I26" s="7">
        <f>IF(A26="","",IF(Y26="Forfait",H26*'Paramètres'!$B$8,IF(Y26="Réel",IF(Z26="",0,Z26),0)))</f>
        <v/>
      </c>
      <c r="J26" s="7">
        <f>IF(A26="","",IF(AA26="Forfait",IF(M26&gt;5,H26*'Paramètres'!$B$9,0),IF(AA26="Réel",IF(AB26="",0,AB26),0)))</f>
        <v/>
      </c>
      <c r="K26" s="6" t="n"/>
      <c r="L26" s="6" t="n"/>
      <c r="M26" s="8">
        <f>IF(OR(D26="",E26=""),"",IFERROR(DATEDIF(D26,E26,"Y"),""))</f>
        <v/>
      </c>
      <c r="N26" s="7">
        <f>IF(OR(A26="",H26="",K26=""),"",MAX(0,K26-IF(L26="",0,L26)-H26-I26-J26))</f>
        <v/>
      </c>
      <c r="O26" s="9">
        <f>IF(M26="","",MIN(100%,IFERROR(VLOOKUP(MIN(M26,100),'Paramètres'!$B$14:$D$114,2,FALSE),0)))</f>
        <v/>
      </c>
      <c r="P26" s="7">
        <f>IF(OR(N26="",O26=""),"",N26*(1-O26))</f>
        <v/>
      </c>
      <c r="Q26" s="9">
        <f>IF(M26="","",MIN(100%,IFERROR(VLOOKUP(MIN(M26,100),'Paramètres'!$B$14:$D$114,3,FALSE),0)))</f>
        <v/>
      </c>
      <c r="R26" s="7">
        <f>IF(OR(N26="",Q26=""),"",N26*(1-Q26))</f>
        <v/>
      </c>
      <c r="S26" s="7">
        <f>IF(P26="","",P26*'Paramètres'!$B$4)</f>
        <v/>
      </c>
      <c r="T26" s="7">
        <f>IF(R26="","",R26*'Paramètres'!$B$5)</f>
        <v/>
      </c>
      <c r="U26" s="7">
        <f>IF(P26="","",IF(P26&gt;'Paramètres'!$B$6,P26*'Paramètres'!$B$7,0))</f>
        <v/>
      </c>
      <c r="V26" s="7">
        <f>IF(S26="","",SUM(S26:U26))</f>
        <v/>
      </c>
      <c r="W26" s="7">
        <f>IF(OR(N26="",V26=""),"",MAX(0,N26-V26))</f>
        <v/>
      </c>
      <c r="X26" s="10">
        <f>IF(A26="","",IF(M26="","Dates à renseigner",IF(N26=0,"Pas de plus-value imposable",IF(AND(O26=100%,Q26=100%),"Opération exonérée selon durée",IF(G26&lt;&gt;"Droit commun","Régime particulier à vérifier",IF(V26&gt;'Paramètres'!$B$6,"Fiscalité élevée à vérifier","Vérifier la fiscalité"))))))</f>
        <v/>
      </c>
      <c r="Y26" s="3" t="n"/>
      <c r="Z26" s="6" t="n"/>
      <c r="AA26" s="3" t="n"/>
      <c r="AB26" s="6" t="n"/>
    </row>
    <row r="27" ht="26" customHeight="1">
      <c r="A27" s="3" t="n"/>
      <c r="B27" s="4" t="n"/>
      <c r="C27" s="4" t="n"/>
      <c r="D27" s="5" t="n"/>
      <c r="E27" s="5" t="n"/>
      <c r="F27" s="3" t="n"/>
      <c r="G27" s="3" t="n"/>
      <c r="H27" s="6" t="n"/>
      <c r="I27" s="11">
        <f>IF(A27="","",IF(Y27="Forfait",H27*'Paramètres'!$B$8,IF(Y27="Réel",IF(Z27="",0,Z27),0)))</f>
        <v/>
      </c>
      <c r="J27" s="11">
        <f>IF(A27="","",IF(AA27="Forfait",IF(M27&gt;5,H27*'Paramètres'!$B$9,0),IF(AA27="Réel",IF(AB27="",0,AB27),0)))</f>
        <v/>
      </c>
      <c r="K27" s="6" t="n"/>
      <c r="L27" s="6" t="n"/>
      <c r="M27" s="12">
        <f>IF(OR(D27="",E27=""),"",IFERROR(DATEDIF(D27,E27,"Y"),""))</f>
        <v/>
      </c>
      <c r="N27" s="11">
        <f>IF(OR(A27="",H27="",K27=""),"",MAX(0,K27-IF(L27="",0,L27)-H27-I27-J27))</f>
        <v/>
      </c>
      <c r="O27" s="13">
        <f>IF(M27="","",MIN(100%,IFERROR(VLOOKUP(MIN(M27,100),'Paramètres'!$B$14:$D$114,2,FALSE),0)))</f>
        <v/>
      </c>
      <c r="P27" s="11">
        <f>IF(OR(N27="",O27=""),"",N27*(1-O27))</f>
        <v/>
      </c>
      <c r="Q27" s="13">
        <f>IF(M27="","",MIN(100%,IFERROR(VLOOKUP(MIN(M27,100),'Paramètres'!$B$14:$D$114,3,FALSE),0)))</f>
        <v/>
      </c>
      <c r="R27" s="11">
        <f>IF(OR(N27="",Q27=""),"",N27*(1-Q27))</f>
        <v/>
      </c>
      <c r="S27" s="11">
        <f>IF(P27="","",P27*'Paramètres'!$B$4)</f>
        <v/>
      </c>
      <c r="T27" s="11">
        <f>IF(R27="","",R27*'Paramètres'!$B$5)</f>
        <v/>
      </c>
      <c r="U27" s="11">
        <f>IF(P27="","",IF(P27&gt;'Paramètres'!$B$6,P27*'Paramètres'!$B$7,0))</f>
        <v/>
      </c>
      <c r="V27" s="11">
        <f>IF(S27="","",SUM(S27:U27))</f>
        <v/>
      </c>
      <c r="W27" s="11">
        <f>IF(OR(N27="",V27=""),"",MAX(0,N27-V27))</f>
        <v/>
      </c>
      <c r="X27" s="14">
        <f>IF(A27="","",IF(M27="","Dates à renseigner",IF(N27=0,"Pas de plus-value imposable",IF(AND(O27=100%,Q27=100%),"Opération exonérée selon durée",IF(G27&lt;&gt;"Droit commun","Régime particulier à vérifier",IF(V27&gt;'Paramètres'!$B$6,"Fiscalité élevée à vérifier","Vérifier la fiscalité"))))))</f>
        <v/>
      </c>
      <c r="Y27" s="3" t="n"/>
      <c r="Z27" s="6" t="n"/>
      <c r="AA27" s="3" t="n"/>
      <c r="AB27" s="6" t="n"/>
    </row>
    <row r="28" ht="26" customHeight="1">
      <c r="A28" s="3" t="n"/>
      <c r="B28" s="4" t="n"/>
      <c r="C28" s="4" t="n"/>
      <c r="D28" s="5" t="n"/>
      <c r="E28" s="5" t="n"/>
      <c r="F28" s="3" t="n"/>
      <c r="G28" s="3" t="n"/>
      <c r="H28" s="6" t="n"/>
      <c r="I28" s="7">
        <f>IF(A28="","",IF(Y28="Forfait",H28*'Paramètres'!$B$8,IF(Y28="Réel",IF(Z28="",0,Z28),0)))</f>
        <v/>
      </c>
      <c r="J28" s="7">
        <f>IF(A28="","",IF(AA28="Forfait",IF(M28&gt;5,H28*'Paramètres'!$B$9,0),IF(AA28="Réel",IF(AB28="",0,AB28),0)))</f>
        <v/>
      </c>
      <c r="K28" s="6" t="n"/>
      <c r="L28" s="6" t="n"/>
      <c r="M28" s="8">
        <f>IF(OR(D28="",E28=""),"",IFERROR(DATEDIF(D28,E28,"Y"),""))</f>
        <v/>
      </c>
      <c r="N28" s="7">
        <f>IF(OR(A28="",H28="",K28=""),"",MAX(0,K28-IF(L28="",0,L28)-H28-I28-J28))</f>
        <v/>
      </c>
      <c r="O28" s="9">
        <f>IF(M28="","",MIN(100%,IFERROR(VLOOKUP(MIN(M28,100),'Paramètres'!$B$14:$D$114,2,FALSE),0)))</f>
        <v/>
      </c>
      <c r="P28" s="7">
        <f>IF(OR(N28="",O28=""),"",N28*(1-O28))</f>
        <v/>
      </c>
      <c r="Q28" s="9">
        <f>IF(M28="","",MIN(100%,IFERROR(VLOOKUP(MIN(M28,100),'Paramètres'!$B$14:$D$114,3,FALSE),0)))</f>
        <v/>
      </c>
      <c r="R28" s="7">
        <f>IF(OR(N28="",Q28=""),"",N28*(1-Q28))</f>
        <v/>
      </c>
      <c r="S28" s="7">
        <f>IF(P28="","",P28*'Paramètres'!$B$4)</f>
        <v/>
      </c>
      <c r="T28" s="7">
        <f>IF(R28="","",R28*'Paramètres'!$B$5)</f>
        <v/>
      </c>
      <c r="U28" s="7">
        <f>IF(P28="","",IF(P28&gt;'Paramètres'!$B$6,P28*'Paramètres'!$B$7,0))</f>
        <v/>
      </c>
      <c r="V28" s="7">
        <f>IF(S28="","",SUM(S28:U28))</f>
        <v/>
      </c>
      <c r="W28" s="7">
        <f>IF(OR(N28="",V28=""),"",MAX(0,N28-V28))</f>
        <v/>
      </c>
      <c r="X28" s="10">
        <f>IF(A28="","",IF(M28="","Dates à renseigner",IF(N28=0,"Pas de plus-value imposable",IF(AND(O28=100%,Q28=100%),"Opération exonérée selon durée",IF(G28&lt;&gt;"Droit commun","Régime particulier à vérifier",IF(V28&gt;'Paramètres'!$B$6,"Fiscalité élevée à vérifier","Vérifier la fiscalité"))))))</f>
        <v/>
      </c>
      <c r="Y28" s="3" t="n"/>
      <c r="Z28" s="6" t="n"/>
      <c r="AA28" s="3" t="n"/>
      <c r="AB28" s="6" t="n"/>
    </row>
    <row r="29" ht="26" customHeight="1">
      <c r="A29" s="3" t="n"/>
      <c r="B29" s="4" t="n"/>
      <c r="C29" s="4" t="n"/>
      <c r="D29" s="5" t="n"/>
      <c r="E29" s="5" t="n"/>
      <c r="F29" s="3" t="n"/>
      <c r="G29" s="3" t="n"/>
      <c r="H29" s="6" t="n"/>
      <c r="I29" s="11">
        <f>IF(A29="","",IF(Y29="Forfait",H29*'Paramètres'!$B$8,IF(Y29="Réel",IF(Z29="",0,Z29),0)))</f>
        <v/>
      </c>
      <c r="J29" s="11">
        <f>IF(A29="","",IF(AA29="Forfait",IF(M29&gt;5,H29*'Paramètres'!$B$9,0),IF(AA29="Réel",IF(AB29="",0,AB29),0)))</f>
        <v/>
      </c>
      <c r="K29" s="6" t="n"/>
      <c r="L29" s="6" t="n"/>
      <c r="M29" s="12">
        <f>IF(OR(D29="",E29=""),"",IFERROR(DATEDIF(D29,E29,"Y"),""))</f>
        <v/>
      </c>
      <c r="N29" s="11">
        <f>IF(OR(A29="",H29="",K29=""),"",MAX(0,K29-IF(L29="",0,L29)-H29-I29-J29))</f>
        <v/>
      </c>
      <c r="O29" s="13">
        <f>IF(M29="","",MIN(100%,IFERROR(VLOOKUP(MIN(M29,100),'Paramètres'!$B$14:$D$114,2,FALSE),0)))</f>
        <v/>
      </c>
      <c r="P29" s="11">
        <f>IF(OR(N29="",O29=""),"",N29*(1-O29))</f>
        <v/>
      </c>
      <c r="Q29" s="13">
        <f>IF(M29="","",MIN(100%,IFERROR(VLOOKUP(MIN(M29,100),'Paramètres'!$B$14:$D$114,3,FALSE),0)))</f>
        <v/>
      </c>
      <c r="R29" s="11">
        <f>IF(OR(N29="",Q29=""),"",N29*(1-Q29))</f>
        <v/>
      </c>
      <c r="S29" s="11">
        <f>IF(P29="","",P29*'Paramètres'!$B$4)</f>
        <v/>
      </c>
      <c r="T29" s="11">
        <f>IF(R29="","",R29*'Paramètres'!$B$5)</f>
        <v/>
      </c>
      <c r="U29" s="11">
        <f>IF(P29="","",IF(P29&gt;'Paramètres'!$B$6,P29*'Paramètres'!$B$7,0))</f>
        <v/>
      </c>
      <c r="V29" s="11">
        <f>IF(S29="","",SUM(S29:U29))</f>
        <v/>
      </c>
      <c r="W29" s="11">
        <f>IF(OR(N29="",V29=""),"",MAX(0,N29-V29))</f>
        <v/>
      </c>
      <c r="X29" s="14">
        <f>IF(A29="","",IF(M29="","Dates à renseigner",IF(N29=0,"Pas de plus-value imposable",IF(AND(O29=100%,Q29=100%),"Opération exonérée selon durée",IF(G29&lt;&gt;"Droit commun","Régime particulier à vérifier",IF(V29&gt;'Paramètres'!$B$6,"Fiscalité élevée à vérifier","Vérifier la fiscalité"))))))</f>
        <v/>
      </c>
      <c r="Y29" s="3" t="n"/>
      <c r="Z29" s="6" t="n"/>
      <c r="AA29" s="3" t="n"/>
      <c r="AB29" s="6" t="n"/>
    </row>
    <row r="30" ht="26" customHeight="1">
      <c r="A30" s="3" t="n"/>
      <c r="B30" s="4" t="n"/>
      <c r="C30" s="4" t="n"/>
      <c r="D30" s="5" t="n"/>
      <c r="E30" s="5" t="n"/>
      <c r="F30" s="3" t="n"/>
      <c r="G30" s="3" t="n"/>
      <c r="H30" s="6" t="n"/>
      <c r="I30" s="7">
        <f>IF(A30="","",IF(Y30="Forfait",H30*'Paramètres'!$B$8,IF(Y30="Réel",IF(Z30="",0,Z30),0)))</f>
        <v/>
      </c>
      <c r="J30" s="7">
        <f>IF(A30="","",IF(AA30="Forfait",IF(M30&gt;5,H30*'Paramètres'!$B$9,0),IF(AA30="Réel",IF(AB30="",0,AB30),0)))</f>
        <v/>
      </c>
      <c r="K30" s="6" t="n"/>
      <c r="L30" s="6" t="n"/>
      <c r="M30" s="8">
        <f>IF(OR(D30="",E30=""),"",IFERROR(DATEDIF(D30,E30,"Y"),""))</f>
        <v/>
      </c>
      <c r="N30" s="7">
        <f>IF(OR(A30="",H30="",K30=""),"",MAX(0,K30-IF(L30="",0,L30)-H30-I30-J30))</f>
        <v/>
      </c>
      <c r="O30" s="9">
        <f>IF(M30="","",MIN(100%,IFERROR(VLOOKUP(MIN(M30,100),'Paramètres'!$B$14:$D$114,2,FALSE),0)))</f>
        <v/>
      </c>
      <c r="P30" s="7">
        <f>IF(OR(N30="",O30=""),"",N30*(1-O30))</f>
        <v/>
      </c>
      <c r="Q30" s="9">
        <f>IF(M30="","",MIN(100%,IFERROR(VLOOKUP(MIN(M30,100),'Paramètres'!$B$14:$D$114,3,FALSE),0)))</f>
        <v/>
      </c>
      <c r="R30" s="7">
        <f>IF(OR(N30="",Q30=""),"",N30*(1-Q30))</f>
        <v/>
      </c>
      <c r="S30" s="7">
        <f>IF(P30="","",P30*'Paramètres'!$B$4)</f>
        <v/>
      </c>
      <c r="T30" s="7">
        <f>IF(R30="","",R30*'Paramètres'!$B$5)</f>
        <v/>
      </c>
      <c r="U30" s="7">
        <f>IF(P30="","",IF(P30&gt;'Paramètres'!$B$6,P30*'Paramètres'!$B$7,0))</f>
        <v/>
      </c>
      <c r="V30" s="7">
        <f>IF(S30="","",SUM(S30:U30))</f>
        <v/>
      </c>
      <c r="W30" s="7">
        <f>IF(OR(N30="",V30=""),"",MAX(0,N30-V30))</f>
        <v/>
      </c>
      <c r="X30" s="10">
        <f>IF(A30="","",IF(M30="","Dates à renseigner",IF(N30=0,"Pas de plus-value imposable",IF(AND(O30=100%,Q30=100%),"Opération exonérée selon durée",IF(G30&lt;&gt;"Droit commun","Régime particulier à vérifier",IF(V30&gt;'Paramètres'!$B$6,"Fiscalité élevée à vérifier","Vérifier la fiscalité"))))))</f>
        <v/>
      </c>
      <c r="Y30" s="3" t="n"/>
      <c r="Z30" s="6" t="n"/>
      <c r="AA30" s="3" t="n"/>
      <c r="AB30" s="6" t="n"/>
    </row>
    <row r="31" ht="26" customHeight="1">
      <c r="A31" s="3" t="n"/>
      <c r="B31" s="4" t="n"/>
      <c r="C31" s="4" t="n"/>
      <c r="D31" s="5" t="n"/>
      <c r="E31" s="5" t="n"/>
      <c r="F31" s="3" t="n"/>
      <c r="G31" s="3" t="n"/>
      <c r="H31" s="6" t="n"/>
      <c r="I31" s="11">
        <f>IF(A31="","",IF(Y31="Forfait",H31*'Paramètres'!$B$8,IF(Y31="Réel",IF(Z31="",0,Z31),0)))</f>
        <v/>
      </c>
      <c r="J31" s="11">
        <f>IF(A31="","",IF(AA31="Forfait",IF(M31&gt;5,H31*'Paramètres'!$B$9,0),IF(AA31="Réel",IF(AB31="",0,AB31),0)))</f>
        <v/>
      </c>
      <c r="K31" s="6" t="n"/>
      <c r="L31" s="6" t="n"/>
      <c r="M31" s="12">
        <f>IF(OR(D31="",E31=""),"",IFERROR(DATEDIF(D31,E31,"Y"),""))</f>
        <v/>
      </c>
      <c r="N31" s="11">
        <f>IF(OR(A31="",H31="",K31=""),"",MAX(0,K31-IF(L31="",0,L31)-H31-I31-J31))</f>
        <v/>
      </c>
      <c r="O31" s="13">
        <f>IF(M31="","",MIN(100%,IFERROR(VLOOKUP(MIN(M31,100),'Paramètres'!$B$14:$D$114,2,FALSE),0)))</f>
        <v/>
      </c>
      <c r="P31" s="11">
        <f>IF(OR(N31="",O31=""),"",N31*(1-O31))</f>
        <v/>
      </c>
      <c r="Q31" s="13">
        <f>IF(M31="","",MIN(100%,IFERROR(VLOOKUP(MIN(M31,100),'Paramètres'!$B$14:$D$114,3,FALSE),0)))</f>
        <v/>
      </c>
      <c r="R31" s="11">
        <f>IF(OR(N31="",Q31=""),"",N31*(1-Q31))</f>
        <v/>
      </c>
      <c r="S31" s="11">
        <f>IF(P31="","",P31*'Paramètres'!$B$4)</f>
        <v/>
      </c>
      <c r="T31" s="11">
        <f>IF(R31="","",R31*'Paramètres'!$B$5)</f>
        <v/>
      </c>
      <c r="U31" s="11">
        <f>IF(P31="","",IF(P31&gt;'Paramètres'!$B$6,P31*'Paramètres'!$B$7,0))</f>
        <v/>
      </c>
      <c r="V31" s="11">
        <f>IF(S31="","",SUM(S31:U31))</f>
        <v/>
      </c>
      <c r="W31" s="11">
        <f>IF(OR(N31="",V31=""),"",MAX(0,N31-V31))</f>
        <v/>
      </c>
      <c r="X31" s="14">
        <f>IF(A31="","",IF(M31="","Dates à renseigner",IF(N31=0,"Pas de plus-value imposable",IF(AND(O31=100%,Q31=100%),"Opération exonérée selon durée",IF(G31&lt;&gt;"Droit commun","Régime particulier à vérifier",IF(V31&gt;'Paramètres'!$B$6,"Fiscalité élevée à vérifier","Vérifier la fiscalité"))))))</f>
        <v/>
      </c>
      <c r="Y31" s="3" t="n"/>
      <c r="Z31" s="6" t="n"/>
      <c r="AA31" s="3" t="n"/>
      <c r="AB31" s="6" t="n"/>
    </row>
    <row r="32" ht="26" customHeight="1">
      <c r="A32" s="3" t="n"/>
      <c r="B32" s="4" t="n"/>
      <c r="C32" s="4" t="n"/>
      <c r="D32" s="5" t="n"/>
      <c r="E32" s="5" t="n"/>
      <c r="F32" s="3" t="n"/>
      <c r="G32" s="3" t="n"/>
      <c r="H32" s="6" t="n"/>
      <c r="I32" s="7">
        <f>IF(A32="","",IF(Y32="Forfait",H32*'Paramètres'!$B$8,IF(Y32="Réel",IF(Z32="",0,Z32),0)))</f>
        <v/>
      </c>
      <c r="J32" s="7">
        <f>IF(A32="","",IF(AA32="Forfait",IF(M32&gt;5,H32*'Paramètres'!$B$9,0),IF(AA32="Réel",IF(AB32="",0,AB32),0)))</f>
        <v/>
      </c>
      <c r="K32" s="6" t="n"/>
      <c r="L32" s="6" t="n"/>
      <c r="M32" s="8">
        <f>IF(OR(D32="",E32=""),"",IFERROR(DATEDIF(D32,E32,"Y"),""))</f>
        <v/>
      </c>
      <c r="N32" s="7">
        <f>IF(OR(A32="",H32="",K32=""),"",MAX(0,K32-IF(L32="",0,L32)-H32-I32-J32))</f>
        <v/>
      </c>
      <c r="O32" s="9">
        <f>IF(M32="","",MIN(100%,IFERROR(VLOOKUP(MIN(M32,100),'Paramètres'!$B$14:$D$114,2,FALSE),0)))</f>
        <v/>
      </c>
      <c r="P32" s="7">
        <f>IF(OR(N32="",O32=""),"",N32*(1-O32))</f>
        <v/>
      </c>
      <c r="Q32" s="9">
        <f>IF(M32="","",MIN(100%,IFERROR(VLOOKUP(MIN(M32,100),'Paramètres'!$B$14:$D$114,3,FALSE),0)))</f>
        <v/>
      </c>
      <c r="R32" s="7">
        <f>IF(OR(N32="",Q32=""),"",N32*(1-Q32))</f>
        <v/>
      </c>
      <c r="S32" s="7">
        <f>IF(P32="","",P32*'Paramètres'!$B$4)</f>
        <v/>
      </c>
      <c r="T32" s="7">
        <f>IF(R32="","",R32*'Paramètres'!$B$5)</f>
        <v/>
      </c>
      <c r="U32" s="7">
        <f>IF(P32="","",IF(P32&gt;'Paramètres'!$B$6,P32*'Paramètres'!$B$7,0))</f>
        <v/>
      </c>
      <c r="V32" s="7">
        <f>IF(S32="","",SUM(S32:U32))</f>
        <v/>
      </c>
      <c r="W32" s="7">
        <f>IF(OR(N32="",V32=""),"",MAX(0,N32-V32))</f>
        <v/>
      </c>
      <c r="X32" s="10">
        <f>IF(A32="","",IF(M32="","Dates à renseigner",IF(N32=0,"Pas de plus-value imposable",IF(AND(O32=100%,Q32=100%),"Opération exonérée selon durée",IF(G32&lt;&gt;"Droit commun","Régime particulier à vérifier",IF(V32&gt;'Paramètres'!$B$6,"Fiscalité élevée à vérifier","Vérifier la fiscalité"))))))</f>
        <v/>
      </c>
      <c r="Y32" s="3" t="n"/>
      <c r="Z32" s="6" t="n"/>
      <c r="AA32" s="3" t="n"/>
      <c r="AB32" s="6" t="n"/>
    </row>
    <row r="33" ht="26" customHeight="1">
      <c r="A33" s="3" t="n"/>
      <c r="B33" s="4" t="n"/>
      <c r="C33" s="4" t="n"/>
      <c r="D33" s="5" t="n"/>
      <c r="E33" s="5" t="n"/>
      <c r="F33" s="3" t="n"/>
      <c r="G33" s="3" t="n"/>
      <c r="H33" s="6" t="n"/>
      <c r="I33" s="11">
        <f>IF(A33="","",IF(Y33="Forfait",H33*'Paramètres'!$B$8,IF(Y33="Réel",IF(Z33="",0,Z33),0)))</f>
        <v/>
      </c>
      <c r="J33" s="11">
        <f>IF(A33="","",IF(AA33="Forfait",IF(M33&gt;5,H33*'Paramètres'!$B$9,0),IF(AA33="Réel",IF(AB33="",0,AB33),0)))</f>
        <v/>
      </c>
      <c r="K33" s="6" t="n"/>
      <c r="L33" s="6" t="n"/>
      <c r="M33" s="12">
        <f>IF(OR(D33="",E33=""),"",IFERROR(DATEDIF(D33,E33,"Y"),""))</f>
        <v/>
      </c>
      <c r="N33" s="11">
        <f>IF(OR(A33="",H33="",K33=""),"",MAX(0,K33-IF(L33="",0,L33)-H33-I33-J33))</f>
        <v/>
      </c>
      <c r="O33" s="13">
        <f>IF(M33="","",MIN(100%,IFERROR(VLOOKUP(MIN(M33,100),'Paramètres'!$B$14:$D$114,2,FALSE),0)))</f>
        <v/>
      </c>
      <c r="P33" s="11">
        <f>IF(OR(N33="",O33=""),"",N33*(1-O33))</f>
        <v/>
      </c>
      <c r="Q33" s="13">
        <f>IF(M33="","",MIN(100%,IFERROR(VLOOKUP(MIN(M33,100),'Paramètres'!$B$14:$D$114,3,FALSE),0)))</f>
        <v/>
      </c>
      <c r="R33" s="11">
        <f>IF(OR(N33="",Q33=""),"",N33*(1-Q33))</f>
        <v/>
      </c>
      <c r="S33" s="11">
        <f>IF(P33="","",P33*'Paramètres'!$B$4)</f>
        <v/>
      </c>
      <c r="T33" s="11">
        <f>IF(R33="","",R33*'Paramètres'!$B$5)</f>
        <v/>
      </c>
      <c r="U33" s="11">
        <f>IF(P33="","",IF(P33&gt;'Paramètres'!$B$6,P33*'Paramètres'!$B$7,0))</f>
        <v/>
      </c>
      <c r="V33" s="11">
        <f>IF(S33="","",SUM(S33:U33))</f>
        <v/>
      </c>
      <c r="W33" s="11">
        <f>IF(OR(N33="",V33=""),"",MAX(0,N33-V33))</f>
        <v/>
      </c>
      <c r="X33" s="14">
        <f>IF(A33="","",IF(M33="","Dates à renseigner",IF(N33=0,"Pas de plus-value imposable",IF(AND(O33=100%,Q33=100%),"Opération exonérée selon durée",IF(G33&lt;&gt;"Droit commun","Régime particulier à vérifier",IF(V33&gt;'Paramètres'!$B$6,"Fiscalité élevée à vérifier","Vérifier la fiscalité"))))))</f>
        <v/>
      </c>
      <c r="Y33" s="3" t="n"/>
      <c r="Z33" s="6" t="n"/>
      <c r="AA33" s="3" t="n"/>
      <c r="AB33" s="6" t="n"/>
    </row>
    <row r="34" ht="26" customHeight="1">
      <c r="A34" s="3" t="n"/>
      <c r="B34" s="4" t="n"/>
      <c r="C34" s="4" t="n"/>
      <c r="D34" s="5" t="n"/>
      <c r="E34" s="5" t="n"/>
      <c r="F34" s="3" t="n"/>
      <c r="G34" s="3" t="n"/>
      <c r="H34" s="6" t="n"/>
      <c r="I34" s="7">
        <f>IF(A34="","",IF(Y34="Forfait",H34*'Paramètres'!$B$8,IF(Y34="Réel",IF(Z34="",0,Z34),0)))</f>
        <v/>
      </c>
      <c r="J34" s="7">
        <f>IF(A34="","",IF(AA34="Forfait",IF(M34&gt;5,H34*'Paramètres'!$B$9,0),IF(AA34="Réel",IF(AB34="",0,AB34),0)))</f>
        <v/>
      </c>
      <c r="K34" s="6" t="n"/>
      <c r="L34" s="6" t="n"/>
      <c r="M34" s="8">
        <f>IF(OR(D34="",E34=""),"",IFERROR(DATEDIF(D34,E34,"Y"),""))</f>
        <v/>
      </c>
      <c r="N34" s="7">
        <f>IF(OR(A34="",H34="",K34=""),"",MAX(0,K34-IF(L34="",0,L34)-H34-I34-J34))</f>
        <v/>
      </c>
      <c r="O34" s="9">
        <f>IF(M34="","",MIN(100%,IFERROR(VLOOKUP(MIN(M34,100),'Paramètres'!$B$14:$D$114,2,FALSE),0)))</f>
        <v/>
      </c>
      <c r="P34" s="7">
        <f>IF(OR(N34="",O34=""),"",N34*(1-O34))</f>
        <v/>
      </c>
      <c r="Q34" s="9">
        <f>IF(M34="","",MIN(100%,IFERROR(VLOOKUP(MIN(M34,100),'Paramètres'!$B$14:$D$114,3,FALSE),0)))</f>
        <v/>
      </c>
      <c r="R34" s="7">
        <f>IF(OR(N34="",Q34=""),"",N34*(1-Q34))</f>
        <v/>
      </c>
      <c r="S34" s="7">
        <f>IF(P34="","",P34*'Paramètres'!$B$4)</f>
        <v/>
      </c>
      <c r="T34" s="7">
        <f>IF(R34="","",R34*'Paramètres'!$B$5)</f>
        <v/>
      </c>
      <c r="U34" s="7">
        <f>IF(P34="","",IF(P34&gt;'Paramètres'!$B$6,P34*'Paramètres'!$B$7,0))</f>
        <v/>
      </c>
      <c r="V34" s="7">
        <f>IF(S34="","",SUM(S34:U34))</f>
        <v/>
      </c>
      <c r="W34" s="7">
        <f>IF(OR(N34="",V34=""),"",MAX(0,N34-V34))</f>
        <v/>
      </c>
      <c r="X34" s="10">
        <f>IF(A34="","",IF(M34="","Dates à renseigner",IF(N34=0,"Pas de plus-value imposable",IF(AND(O34=100%,Q34=100%),"Opération exonérée selon durée",IF(G34&lt;&gt;"Droit commun","Régime particulier à vérifier",IF(V34&gt;'Paramètres'!$B$6,"Fiscalité élevée à vérifier","Vérifier la fiscalité"))))))</f>
        <v/>
      </c>
      <c r="Y34" s="3" t="n"/>
      <c r="Z34" s="6" t="n"/>
      <c r="AA34" s="3" t="n"/>
      <c r="AB34" s="6" t="n"/>
    </row>
    <row r="35" ht="26" customHeight="1">
      <c r="A35" s="3" t="n"/>
      <c r="B35" s="4" t="n"/>
      <c r="C35" s="4" t="n"/>
      <c r="D35" s="5" t="n"/>
      <c r="E35" s="5" t="n"/>
      <c r="F35" s="3" t="n"/>
      <c r="G35" s="3" t="n"/>
      <c r="H35" s="6" t="n"/>
      <c r="I35" s="11">
        <f>IF(A35="","",IF(Y35="Forfait",H35*'Paramètres'!$B$8,IF(Y35="Réel",IF(Z35="",0,Z35),0)))</f>
        <v/>
      </c>
      <c r="J35" s="11">
        <f>IF(A35="","",IF(AA35="Forfait",IF(M35&gt;5,H35*'Paramètres'!$B$9,0),IF(AA35="Réel",IF(AB35="",0,AB35),0)))</f>
        <v/>
      </c>
      <c r="K35" s="6" t="n"/>
      <c r="L35" s="6" t="n"/>
      <c r="M35" s="12">
        <f>IF(OR(D35="",E35=""),"",IFERROR(DATEDIF(D35,E35,"Y"),""))</f>
        <v/>
      </c>
      <c r="N35" s="11">
        <f>IF(OR(A35="",H35="",K35=""),"",MAX(0,K35-IF(L35="",0,L35)-H35-I35-J35))</f>
        <v/>
      </c>
      <c r="O35" s="13">
        <f>IF(M35="","",MIN(100%,IFERROR(VLOOKUP(MIN(M35,100),'Paramètres'!$B$14:$D$114,2,FALSE),0)))</f>
        <v/>
      </c>
      <c r="P35" s="11">
        <f>IF(OR(N35="",O35=""),"",N35*(1-O35))</f>
        <v/>
      </c>
      <c r="Q35" s="13">
        <f>IF(M35="","",MIN(100%,IFERROR(VLOOKUP(MIN(M35,100),'Paramètres'!$B$14:$D$114,3,FALSE),0)))</f>
        <v/>
      </c>
      <c r="R35" s="11">
        <f>IF(OR(N35="",Q35=""),"",N35*(1-Q35))</f>
        <v/>
      </c>
      <c r="S35" s="11">
        <f>IF(P35="","",P35*'Paramètres'!$B$4)</f>
        <v/>
      </c>
      <c r="T35" s="11">
        <f>IF(R35="","",R35*'Paramètres'!$B$5)</f>
        <v/>
      </c>
      <c r="U35" s="11">
        <f>IF(P35="","",IF(P35&gt;'Paramètres'!$B$6,P35*'Paramètres'!$B$7,0))</f>
        <v/>
      </c>
      <c r="V35" s="11">
        <f>IF(S35="","",SUM(S35:U35))</f>
        <v/>
      </c>
      <c r="W35" s="11">
        <f>IF(OR(N35="",V35=""),"",MAX(0,N35-V35))</f>
        <v/>
      </c>
      <c r="X35" s="14">
        <f>IF(A35="","",IF(M35="","Dates à renseigner",IF(N35=0,"Pas de plus-value imposable",IF(AND(O35=100%,Q35=100%),"Opération exonérée selon durée",IF(G35&lt;&gt;"Droit commun","Régime particulier à vérifier",IF(V35&gt;'Paramètres'!$B$6,"Fiscalité élevée à vérifier","Vérifier la fiscalité"))))))</f>
        <v/>
      </c>
      <c r="Y35" s="3" t="n"/>
      <c r="Z35" s="6" t="n"/>
      <c r="AA35" s="3" t="n"/>
      <c r="AB35" s="6" t="n"/>
    </row>
    <row r="36" ht="26" customHeight="1">
      <c r="A36" s="3" t="n"/>
      <c r="B36" s="4" t="n"/>
      <c r="C36" s="4" t="n"/>
      <c r="D36" s="5" t="n"/>
      <c r="E36" s="5" t="n"/>
      <c r="F36" s="3" t="n"/>
      <c r="G36" s="3" t="n"/>
      <c r="H36" s="6" t="n"/>
      <c r="I36" s="7">
        <f>IF(A36="","",IF(Y36="Forfait",H36*'Paramètres'!$B$8,IF(Y36="Réel",IF(Z36="",0,Z36),0)))</f>
        <v/>
      </c>
      <c r="J36" s="7">
        <f>IF(A36="","",IF(AA36="Forfait",IF(M36&gt;5,H36*'Paramètres'!$B$9,0),IF(AA36="Réel",IF(AB36="",0,AB36),0)))</f>
        <v/>
      </c>
      <c r="K36" s="6" t="n"/>
      <c r="L36" s="6" t="n"/>
      <c r="M36" s="8">
        <f>IF(OR(D36="",E36=""),"",IFERROR(DATEDIF(D36,E36,"Y"),""))</f>
        <v/>
      </c>
      <c r="N36" s="7">
        <f>IF(OR(A36="",H36="",K36=""),"",MAX(0,K36-IF(L36="",0,L36)-H36-I36-J36))</f>
        <v/>
      </c>
      <c r="O36" s="9">
        <f>IF(M36="","",MIN(100%,IFERROR(VLOOKUP(MIN(M36,100),'Paramètres'!$B$14:$D$114,2,FALSE),0)))</f>
        <v/>
      </c>
      <c r="P36" s="7">
        <f>IF(OR(N36="",O36=""),"",N36*(1-O36))</f>
        <v/>
      </c>
      <c r="Q36" s="9">
        <f>IF(M36="","",MIN(100%,IFERROR(VLOOKUP(MIN(M36,100),'Paramètres'!$B$14:$D$114,3,FALSE),0)))</f>
        <v/>
      </c>
      <c r="R36" s="7">
        <f>IF(OR(N36="",Q36=""),"",N36*(1-Q36))</f>
        <v/>
      </c>
      <c r="S36" s="7">
        <f>IF(P36="","",P36*'Paramètres'!$B$4)</f>
        <v/>
      </c>
      <c r="T36" s="7">
        <f>IF(R36="","",R36*'Paramètres'!$B$5)</f>
        <v/>
      </c>
      <c r="U36" s="7">
        <f>IF(P36="","",IF(P36&gt;'Paramètres'!$B$6,P36*'Paramètres'!$B$7,0))</f>
        <v/>
      </c>
      <c r="V36" s="7">
        <f>IF(S36="","",SUM(S36:U36))</f>
        <v/>
      </c>
      <c r="W36" s="7">
        <f>IF(OR(N36="",V36=""),"",MAX(0,N36-V36))</f>
        <v/>
      </c>
      <c r="X36" s="10">
        <f>IF(A36="","",IF(M36="","Dates à renseigner",IF(N36=0,"Pas de plus-value imposable",IF(AND(O36=100%,Q36=100%),"Opération exonérée selon durée",IF(G36&lt;&gt;"Droit commun","Régime particulier à vérifier",IF(V36&gt;'Paramètres'!$B$6,"Fiscalité élevée à vérifier","Vérifier la fiscalité"))))))</f>
        <v/>
      </c>
      <c r="Y36" s="3" t="n"/>
      <c r="Z36" s="6" t="n"/>
      <c r="AA36" s="3" t="n"/>
      <c r="AB36" s="6" t="n"/>
    </row>
    <row r="37" ht="26" customHeight="1">
      <c r="A37" s="3" t="n"/>
      <c r="B37" s="4" t="n"/>
      <c r="C37" s="4" t="n"/>
      <c r="D37" s="5" t="n"/>
      <c r="E37" s="5" t="n"/>
      <c r="F37" s="3" t="n"/>
      <c r="G37" s="3" t="n"/>
      <c r="H37" s="6" t="n"/>
      <c r="I37" s="11">
        <f>IF(A37="","",IF(Y37="Forfait",H37*'Paramètres'!$B$8,IF(Y37="Réel",IF(Z37="",0,Z37),0)))</f>
        <v/>
      </c>
      <c r="J37" s="11">
        <f>IF(A37="","",IF(AA37="Forfait",IF(M37&gt;5,H37*'Paramètres'!$B$9,0),IF(AA37="Réel",IF(AB37="",0,AB37),0)))</f>
        <v/>
      </c>
      <c r="K37" s="6" t="n"/>
      <c r="L37" s="6" t="n"/>
      <c r="M37" s="12">
        <f>IF(OR(D37="",E37=""),"",IFERROR(DATEDIF(D37,E37,"Y"),""))</f>
        <v/>
      </c>
      <c r="N37" s="11">
        <f>IF(OR(A37="",H37="",K37=""),"",MAX(0,K37-IF(L37="",0,L37)-H37-I37-J37))</f>
        <v/>
      </c>
      <c r="O37" s="13">
        <f>IF(M37="","",MIN(100%,IFERROR(VLOOKUP(MIN(M37,100),'Paramètres'!$B$14:$D$114,2,FALSE),0)))</f>
        <v/>
      </c>
      <c r="P37" s="11">
        <f>IF(OR(N37="",O37=""),"",N37*(1-O37))</f>
        <v/>
      </c>
      <c r="Q37" s="13">
        <f>IF(M37="","",MIN(100%,IFERROR(VLOOKUP(MIN(M37,100),'Paramètres'!$B$14:$D$114,3,FALSE),0)))</f>
        <v/>
      </c>
      <c r="R37" s="11">
        <f>IF(OR(N37="",Q37=""),"",N37*(1-Q37))</f>
        <v/>
      </c>
      <c r="S37" s="11">
        <f>IF(P37="","",P37*'Paramètres'!$B$4)</f>
        <v/>
      </c>
      <c r="T37" s="11">
        <f>IF(R37="","",R37*'Paramètres'!$B$5)</f>
        <v/>
      </c>
      <c r="U37" s="11">
        <f>IF(P37="","",IF(P37&gt;'Paramètres'!$B$6,P37*'Paramètres'!$B$7,0))</f>
        <v/>
      </c>
      <c r="V37" s="11">
        <f>IF(S37="","",SUM(S37:U37))</f>
        <v/>
      </c>
      <c r="W37" s="11">
        <f>IF(OR(N37="",V37=""),"",MAX(0,N37-V37))</f>
        <v/>
      </c>
      <c r="X37" s="14">
        <f>IF(A37="","",IF(M37="","Dates à renseigner",IF(N37=0,"Pas de plus-value imposable",IF(AND(O37=100%,Q37=100%),"Opération exonérée selon durée",IF(G37&lt;&gt;"Droit commun","Régime particulier à vérifier",IF(V37&gt;'Paramètres'!$B$6,"Fiscalité élevée à vérifier","Vérifier la fiscalité"))))))</f>
        <v/>
      </c>
      <c r="Y37" s="3" t="n"/>
      <c r="Z37" s="6" t="n"/>
      <c r="AA37" s="3" t="n"/>
      <c r="AB37" s="6" t="n"/>
    </row>
    <row r="38" ht="26" customHeight="1">
      <c r="A38" s="3" t="n"/>
      <c r="B38" s="4" t="n"/>
      <c r="C38" s="4" t="n"/>
      <c r="D38" s="5" t="n"/>
      <c r="E38" s="5" t="n"/>
      <c r="F38" s="3" t="n"/>
      <c r="G38" s="3" t="n"/>
      <c r="H38" s="6" t="n"/>
      <c r="I38" s="7">
        <f>IF(A38="","",IF(Y38="Forfait",H38*'Paramètres'!$B$8,IF(Y38="Réel",IF(Z38="",0,Z38),0)))</f>
        <v/>
      </c>
      <c r="J38" s="7">
        <f>IF(A38="","",IF(AA38="Forfait",IF(M38&gt;5,H38*'Paramètres'!$B$9,0),IF(AA38="Réel",IF(AB38="",0,AB38),0)))</f>
        <v/>
      </c>
      <c r="K38" s="6" t="n"/>
      <c r="L38" s="6" t="n"/>
      <c r="M38" s="8">
        <f>IF(OR(D38="",E38=""),"",IFERROR(DATEDIF(D38,E38,"Y"),""))</f>
        <v/>
      </c>
      <c r="N38" s="7">
        <f>IF(OR(A38="",H38="",K38=""),"",MAX(0,K38-IF(L38="",0,L38)-H38-I38-J38))</f>
        <v/>
      </c>
      <c r="O38" s="9">
        <f>IF(M38="","",MIN(100%,IFERROR(VLOOKUP(MIN(M38,100),'Paramètres'!$B$14:$D$114,2,FALSE),0)))</f>
        <v/>
      </c>
      <c r="P38" s="7">
        <f>IF(OR(N38="",O38=""),"",N38*(1-O38))</f>
        <v/>
      </c>
      <c r="Q38" s="9">
        <f>IF(M38="","",MIN(100%,IFERROR(VLOOKUP(MIN(M38,100),'Paramètres'!$B$14:$D$114,3,FALSE),0)))</f>
        <v/>
      </c>
      <c r="R38" s="7">
        <f>IF(OR(N38="",Q38=""),"",N38*(1-Q38))</f>
        <v/>
      </c>
      <c r="S38" s="7">
        <f>IF(P38="","",P38*'Paramètres'!$B$4)</f>
        <v/>
      </c>
      <c r="T38" s="7">
        <f>IF(R38="","",R38*'Paramètres'!$B$5)</f>
        <v/>
      </c>
      <c r="U38" s="7">
        <f>IF(P38="","",IF(P38&gt;'Paramètres'!$B$6,P38*'Paramètres'!$B$7,0))</f>
        <v/>
      </c>
      <c r="V38" s="7">
        <f>IF(S38="","",SUM(S38:U38))</f>
        <v/>
      </c>
      <c r="W38" s="7">
        <f>IF(OR(N38="",V38=""),"",MAX(0,N38-V38))</f>
        <v/>
      </c>
      <c r="X38" s="10">
        <f>IF(A38="","",IF(M38="","Dates à renseigner",IF(N38=0,"Pas de plus-value imposable",IF(AND(O38=100%,Q38=100%),"Opération exonérée selon durée",IF(G38&lt;&gt;"Droit commun","Régime particulier à vérifier",IF(V38&gt;'Paramètres'!$B$6,"Fiscalité élevée à vérifier","Vérifier la fiscalité"))))))</f>
        <v/>
      </c>
      <c r="Y38" s="3" t="n"/>
      <c r="Z38" s="6" t="n"/>
      <c r="AA38" s="3" t="n"/>
      <c r="AB38" s="6" t="n"/>
    </row>
    <row r="39" ht="26" customHeight="1">
      <c r="A39" s="3" t="n"/>
      <c r="B39" s="4" t="n"/>
      <c r="C39" s="4" t="n"/>
      <c r="D39" s="5" t="n"/>
      <c r="E39" s="5" t="n"/>
      <c r="F39" s="3" t="n"/>
      <c r="G39" s="3" t="n"/>
      <c r="H39" s="6" t="n"/>
      <c r="I39" s="11">
        <f>IF(A39="","",IF(Y39="Forfait",H39*'Paramètres'!$B$8,IF(Y39="Réel",IF(Z39="",0,Z39),0)))</f>
        <v/>
      </c>
      <c r="J39" s="11">
        <f>IF(A39="","",IF(AA39="Forfait",IF(M39&gt;5,H39*'Paramètres'!$B$9,0),IF(AA39="Réel",IF(AB39="",0,AB39),0)))</f>
        <v/>
      </c>
      <c r="K39" s="6" t="n"/>
      <c r="L39" s="6" t="n"/>
      <c r="M39" s="12">
        <f>IF(OR(D39="",E39=""),"",IFERROR(DATEDIF(D39,E39,"Y"),""))</f>
        <v/>
      </c>
      <c r="N39" s="11">
        <f>IF(OR(A39="",H39="",K39=""),"",MAX(0,K39-IF(L39="",0,L39)-H39-I39-J39))</f>
        <v/>
      </c>
      <c r="O39" s="13">
        <f>IF(M39="","",MIN(100%,IFERROR(VLOOKUP(MIN(M39,100),'Paramètres'!$B$14:$D$114,2,FALSE),0)))</f>
        <v/>
      </c>
      <c r="P39" s="11">
        <f>IF(OR(N39="",O39=""),"",N39*(1-O39))</f>
        <v/>
      </c>
      <c r="Q39" s="13">
        <f>IF(M39="","",MIN(100%,IFERROR(VLOOKUP(MIN(M39,100),'Paramètres'!$B$14:$D$114,3,FALSE),0)))</f>
        <v/>
      </c>
      <c r="R39" s="11">
        <f>IF(OR(N39="",Q39=""),"",N39*(1-Q39))</f>
        <v/>
      </c>
      <c r="S39" s="11">
        <f>IF(P39="","",P39*'Paramètres'!$B$4)</f>
        <v/>
      </c>
      <c r="T39" s="11">
        <f>IF(R39="","",R39*'Paramètres'!$B$5)</f>
        <v/>
      </c>
      <c r="U39" s="11">
        <f>IF(P39="","",IF(P39&gt;'Paramètres'!$B$6,P39*'Paramètres'!$B$7,0))</f>
        <v/>
      </c>
      <c r="V39" s="11">
        <f>IF(S39="","",SUM(S39:U39))</f>
        <v/>
      </c>
      <c r="W39" s="11">
        <f>IF(OR(N39="",V39=""),"",MAX(0,N39-V39))</f>
        <v/>
      </c>
      <c r="X39" s="14">
        <f>IF(A39="","",IF(M39="","Dates à renseigner",IF(N39=0,"Pas de plus-value imposable",IF(AND(O39=100%,Q39=100%),"Opération exonérée selon durée",IF(G39&lt;&gt;"Droit commun","Régime particulier à vérifier",IF(V39&gt;'Paramètres'!$B$6,"Fiscalité élevée à vérifier","Vérifier la fiscalité"))))))</f>
        <v/>
      </c>
      <c r="Y39" s="3" t="n"/>
      <c r="Z39" s="6" t="n"/>
      <c r="AA39" s="3" t="n"/>
      <c r="AB39" s="6" t="n"/>
    </row>
    <row r="40" ht="26" customHeight="1">
      <c r="A40" s="3" t="n"/>
      <c r="B40" s="4" t="n"/>
      <c r="C40" s="4" t="n"/>
      <c r="D40" s="5" t="n"/>
      <c r="E40" s="5" t="n"/>
      <c r="F40" s="3" t="n"/>
      <c r="G40" s="3" t="n"/>
      <c r="H40" s="6" t="n"/>
      <c r="I40" s="7">
        <f>IF(A40="","",IF(Y40="Forfait",H40*'Paramètres'!$B$8,IF(Y40="Réel",IF(Z40="",0,Z40),0)))</f>
        <v/>
      </c>
      <c r="J40" s="7">
        <f>IF(A40="","",IF(AA40="Forfait",IF(M40&gt;5,H40*'Paramètres'!$B$9,0),IF(AA40="Réel",IF(AB40="",0,AB40),0)))</f>
        <v/>
      </c>
      <c r="K40" s="6" t="n"/>
      <c r="L40" s="6" t="n"/>
      <c r="M40" s="8">
        <f>IF(OR(D40="",E40=""),"",IFERROR(DATEDIF(D40,E40,"Y"),""))</f>
        <v/>
      </c>
      <c r="N40" s="7">
        <f>IF(OR(A40="",H40="",K40=""),"",MAX(0,K40-IF(L40="",0,L40)-H40-I40-J40))</f>
        <v/>
      </c>
      <c r="O40" s="9">
        <f>IF(M40="","",MIN(100%,IFERROR(VLOOKUP(MIN(M40,100),'Paramètres'!$B$14:$D$114,2,FALSE),0)))</f>
        <v/>
      </c>
      <c r="P40" s="7">
        <f>IF(OR(N40="",O40=""),"",N40*(1-O40))</f>
        <v/>
      </c>
      <c r="Q40" s="9">
        <f>IF(M40="","",MIN(100%,IFERROR(VLOOKUP(MIN(M40,100),'Paramètres'!$B$14:$D$114,3,FALSE),0)))</f>
        <v/>
      </c>
      <c r="R40" s="7">
        <f>IF(OR(N40="",Q40=""),"",N40*(1-Q40))</f>
        <v/>
      </c>
      <c r="S40" s="7">
        <f>IF(P40="","",P40*'Paramètres'!$B$4)</f>
        <v/>
      </c>
      <c r="T40" s="7">
        <f>IF(R40="","",R40*'Paramètres'!$B$5)</f>
        <v/>
      </c>
      <c r="U40" s="7">
        <f>IF(P40="","",IF(P40&gt;'Paramètres'!$B$6,P40*'Paramètres'!$B$7,0))</f>
        <v/>
      </c>
      <c r="V40" s="7">
        <f>IF(S40="","",SUM(S40:U40))</f>
        <v/>
      </c>
      <c r="W40" s="7">
        <f>IF(OR(N40="",V40=""),"",MAX(0,N40-V40))</f>
        <v/>
      </c>
      <c r="X40" s="10">
        <f>IF(A40="","",IF(M40="","Dates à renseigner",IF(N40=0,"Pas de plus-value imposable",IF(AND(O40=100%,Q40=100%),"Opération exonérée selon durée",IF(G40&lt;&gt;"Droit commun","Régime particulier à vérifier",IF(V40&gt;'Paramètres'!$B$6,"Fiscalité élevée à vérifier","Vérifier la fiscalité"))))))</f>
        <v/>
      </c>
      <c r="Y40" s="3" t="n"/>
      <c r="Z40" s="6" t="n"/>
      <c r="AA40" s="3" t="n"/>
      <c r="AB40" s="6" t="n"/>
    </row>
    <row r="41" ht="26" customHeight="1">
      <c r="A41" s="3" t="n"/>
      <c r="B41" s="4" t="n"/>
      <c r="C41" s="4" t="n"/>
      <c r="D41" s="5" t="n"/>
      <c r="E41" s="5" t="n"/>
      <c r="F41" s="3" t="n"/>
      <c r="G41" s="3" t="n"/>
      <c r="H41" s="6" t="n"/>
      <c r="I41" s="11">
        <f>IF(A41="","",IF(Y41="Forfait",H41*'Paramètres'!$B$8,IF(Y41="Réel",IF(Z41="",0,Z41),0)))</f>
        <v/>
      </c>
      <c r="J41" s="11">
        <f>IF(A41="","",IF(AA41="Forfait",IF(M41&gt;5,H41*'Paramètres'!$B$9,0),IF(AA41="Réel",IF(AB41="",0,AB41),0)))</f>
        <v/>
      </c>
      <c r="K41" s="6" t="n"/>
      <c r="L41" s="6" t="n"/>
      <c r="M41" s="12">
        <f>IF(OR(D41="",E41=""),"",IFERROR(DATEDIF(D41,E41,"Y"),""))</f>
        <v/>
      </c>
      <c r="N41" s="11">
        <f>IF(OR(A41="",H41="",K41=""),"",MAX(0,K41-IF(L41="",0,L41)-H41-I41-J41))</f>
        <v/>
      </c>
      <c r="O41" s="13">
        <f>IF(M41="","",MIN(100%,IFERROR(VLOOKUP(MIN(M41,100),'Paramètres'!$B$14:$D$114,2,FALSE),0)))</f>
        <v/>
      </c>
      <c r="P41" s="11">
        <f>IF(OR(N41="",O41=""),"",N41*(1-O41))</f>
        <v/>
      </c>
      <c r="Q41" s="13">
        <f>IF(M41="","",MIN(100%,IFERROR(VLOOKUP(MIN(M41,100),'Paramètres'!$B$14:$D$114,3,FALSE),0)))</f>
        <v/>
      </c>
      <c r="R41" s="11">
        <f>IF(OR(N41="",Q41=""),"",N41*(1-Q41))</f>
        <v/>
      </c>
      <c r="S41" s="11">
        <f>IF(P41="","",P41*'Paramètres'!$B$4)</f>
        <v/>
      </c>
      <c r="T41" s="11">
        <f>IF(R41="","",R41*'Paramètres'!$B$5)</f>
        <v/>
      </c>
      <c r="U41" s="11">
        <f>IF(P41="","",IF(P41&gt;'Paramètres'!$B$6,P41*'Paramètres'!$B$7,0))</f>
        <v/>
      </c>
      <c r="V41" s="11">
        <f>IF(S41="","",SUM(S41:U41))</f>
        <v/>
      </c>
      <c r="W41" s="11">
        <f>IF(OR(N41="",V41=""),"",MAX(0,N41-V41))</f>
        <v/>
      </c>
      <c r="X41" s="14">
        <f>IF(A41="","",IF(M41="","Dates à renseigner",IF(N41=0,"Pas de plus-value imposable",IF(AND(O41=100%,Q41=100%),"Opération exonérée selon durée",IF(G41&lt;&gt;"Droit commun","Régime particulier à vérifier",IF(V41&gt;'Paramètres'!$B$6,"Fiscalité élevée à vérifier","Vérifier la fiscalité"))))))</f>
        <v/>
      </c>
      <c r="Y41" s="3" t="n"/>
      <c r="Z41" s="6" t="n"/>
      <c r="AA41" s="3" t="n"/>
      <c r="AB41" s="6" t="n"/>
    </row>
    <row r="42" ht="26" customHeight="1">
      <c r="A42" s="3" t="n"/>
      <c r="B42" s="4" t="n"/>
      <c r="C42" s="4" t="n"/>
      <c r="D42" s="5" t="n"/>
      <c r="E42" s="5" t="n"/>
      <c r="F42" s="3" t="n"/>
      <c r="G42" s="3" t="n"/>
      <c r="H42" s="6" t="n"/>
      <c r="I42" s="7">
        <f>IF(A42="","",IF(Y42="Forfait",H42*'Paramètres'!$B$8,IF(Y42="Réel",IF(Z42="",0,Z42),0)))</f>
        <v/>
      </c>
      <c r="J42" s="7">
        <f>IF(A42="","",IF(AA42="Forfait",IF(M42&gt;5,H42*'Paramètres'!$B$9,0),IF(AA42="Réel",IF(AB42="",0,AB42),0)))</f>
        <v/>
      </c>
      <c r="K42" s="6" t="n"/>
      <c r="L42" s="6" t="n"/>
      <c r="M42" s="8">
        <f>IF(OR(D42="",E42=""),"",IFERROR(DATEDIF(D42,E42,"Y"),""))</f>
        <v/>
      </c>
      <c r="N42" s="7">
        <f>IF(OR(A42="",H42="",K42=""),"",MAX(0,K42-IF(L42="",0,L42)-H42-I42-J42))</f>
        <v/>
      </c>
      <c r="O42" s="9">
        <f>IF(M42="","",MIN(100%,IFERROR(VLOOKUP(MIN(M42,100),'Paramètres'!$B$14:$D$114,2,FALSE),0)))</f>
        <v/>
      </c>
      <c r="P42" s="7">
        <f>IF(OR(N42="",O42=""),"",N42*(1-O42))</f>
        <v/>
      </c>
      <c r="Q42" s="9">
        <f>IF(M42="","",MIN(100%,IFERROR(VLOOKUP(MIN(M42,100),'Paramètres'!$B$14:$D$114,3,FALSE),0)))</f>
        <v/>
      </c>
      <c r="R42" s="7">
        <f>IF(OR(N42="",Q42=""),"",N42*(1-Q42))</f>
        <v/>
      </c>
      <c r="S42" s="7">
        <f>IF(P42="","",P42*'Paramètres'!$B$4)</f>
        <v/>
      </c>
      <c r="T42" s="7">
        <f>IF(R42="","",R42*'Paramètres'!$B$5)</f>
        <v/>
      </c>
      <c r="U42" s="7">
        <f>IF(P42="","",IF(P42&gt;'Paramètres'!$B$6,P42*'Paramètres'!$B$7,0))</f>
        <v/>
      </c>
      <c r="V42" s="7">
        <f>IF(S42="","",SUM(S42:U42))</f>
        <v/>
      </c>
      <c r="W42" s="7">
        <f>IF(OR(N42="",V42=""),"",MAX(0,N42-V42))</f>
        <v/>
      </c>
      <c r="X42" s="10">
        <f>IF(A42="","",IF(M42="","Dates à renseigner",IF(N42=0,"Pas de plus-value imposable",IF(AND(O42=100%,Q42=100%),"Opération exonérée selon durée",IF(G42&lt;&gt;"Droit commun","Régime particulier à vérifier",IF(V42&gt;'Paramètres'!$B$6,"Fiscalité élevée à vérifier","Vérifier la fiscalité"))))))</f>
        <v/>
      </c>
      <c r="Y42" s="3" t="n"/>
      <c r="Z42" s="6" t="n"/>
      <c r="AA42" s="3" t="n"/>
      <c r="AB42" s="6" t="n"/>
    </row>
    <row r="43" ht="26" customHeight="1">
      <c r="A43" s="3" t="n"/>
      <c r="B43" s="4" t="n"/>
      <c r="C43" s="4" t="n"/>
      <c r="D43" s="5" t="n"/>
      <c r="E43" s="5" t="n"/>
      <c r="F43" s="3" t="n"/>
      <c r="G43" s="3" t="n"/>
      <c r="H43" s="6" t="n"/>
      <c r="I43" s="11">
        <f>IF(A43="","",IF(Y43="Forfait",H43*'Paramètres'!$B$8,IF(Y43="Réel",IF(Z43="",0,Z43),0)))</f>
        <v/>
      </c>
      <c r="J43" s="11">
        <f>IF(A43="","",IF(AA43="Forfait",IF(M43&gt;5,H43*'Paramètres'!$B$9,0),IF(AA43="Réel",IF(AB43="",0,AB43),0)))</f>
        <v/>
      </c>
      <c r="K43" s="6" t="n"/>
      <c r="L43" s="6" t="n"/>
      <c r="M43" s="12">
        <f>IF(OR(D43="",E43=""),"",IFERROR(DATEDIF(D43,E43,"Y"),""))</f>
        <v/>
      </c>
      <c r="N43" s="11">
        <f>IF(OR(A43="",H43="",K43=""),"",MAX(0,K43-IF(L43="",0,L43)-H43-I43-J43))</f>
        <v/>
      </c>
      <c r="O43" s="13">
        <f>IF(M43="","",MIN(100%,IFERROR(VLOOKUP(MIN(M43,100),'Paramètres'!$B$14:$D$114,2,FALSE),0)))</f>
        <v/>
      </c>
      <c r="P43" s="11">
        <f>IF(OR(N43="",O43=""),"",N43*(1-O43))</f>
        <v/>
      </c>
      <c r="Q43" s="13">
        <f>IF(M43="","",MIN(100%,IFERROR(VLOOKUP(MIN(M43,100),'Paramètres'!$B$14:$D$114,3,FALSE),0)))</f>
        <v/>
      </c>
      <c r="R43" s="11">
        <f>IF(OR(N43="",Q43=""),"",N43*(1-Q43))</f>
        <v/>
      </c>
      <c r="S43" s="11">
        <f>IF(P43="","",P43*'Paramètres'!$B$4)</f>
        <v/>
      </c>
      <c r="T43" s="11">
        <f>IF(R43="","",R43*'Paramètres'!$B$5)</f>
        <v/>
      </c>
      <c r="U43" s="11">
        <f>IF(P43="","",IF(P43&gt;'Paramètres'!$B$6,P43*'Paramètres'!$B$7,0))</f>
        <v/>
      </c>
      <c r="V43" s="11">
        <f>IF(S43="","",SUM(S43:U43))</f>
        <v/>
      </c>
      <c r="W43" s="11">
        <f>IF(OR(N43="",V43=""),"",MAX(0,N43-V43))</f>
        <v/>
      </c>
      <c r="X43" s="14">
        <f>IF(A43="","",IF(M43="","Dates à renseigner",IF(N43=0,"Pas de plus-value imposable",IF(AND(O43=100%,Q43=100%),"Opération exonérée selon durée",IF(G43&lt;&gt;"Droit commun","Régime particulier à vérifier",IF(V43&gt;'Paramètres'!$B$6,"Fiscalité élevée à vérifier","Vérifier la fiscalité"))))))</f>
        <v/>
      </c>
      <c r="Y43" s="3" t="n"/>
      <c r="Z43" s="6" t="n"/>
      <c r="AA43" s="3" t="n"/>
      <c r="AB43" s="6" t="n"/>
    </row>
    <row r="44" ht="26" customHeight="1">
      <c r="A44" s="3" t="n"/>
      <c r="B44" s="4" t="n"/>
      <c r="C44" s="4" t="n"/>
      <c r="D44" s="5" t="n"/>
      <c r="E44" s="5" t="n"/>
      <c r="F44" s="3" t="n"/>
      <c r="G44" s="3" t="n"/>
      <c r="H44" s="6" t="n"/>
      <c r="I44" s="7">
        <f>IF(A44="","",IF(Y44="Forfait",H44*'Paramètres'!$B$8,IF(Y44="Réel",IF(Z44="",0,Z44),0)))</f>
        <v/>
      </c>
      <c r="J44" s="7">
        <f>IF(A44="","",IF(AA44="Forfait",IF(M44&gt;5,H44*'Paramètres'!$B$9,0),IF(AA44="Réel",IF(AB44="",0,AB44),0)))</f>
        <v/>
      </c>
      <c r="K44" s="6" t="n"/>
      <c r="L44" s="6" t="n"/>
      <c r="M44" s="8">
        <f>IF(OR(D44="",E44=""),"",IFERROR(DATEDIF(D44,E44,"Y"),""))</f>
        <v/>
      </c>
      <c r="N44" s="7">
        <f>IF(OR(A44="",H44="",K44=""),"",MAX(0,K44-IF(L44="",0,L44)-H44-I44-J44))</f>
        <v/>
      </c>
      <c r="O44" s="9">
        <f>IF(M44="","",MIN(100%,IFERROR(VLOOKUP(MIN(M44,100),'Paramètres'!$B$14:$D$114,2,FALSE),0)))</f>
        <v/>
      </c>
      <c r="P44" s="7">
        <f>IF(OR(N44="",O44=""),"",N44*(1-O44))</f>
        <v/>
      </c>
      <c r="Q44" s="9">
        <f>IF(M44="","",MIN(100%,IFERROR(VLOOKUP(MIN(M44,100),'Paramètres'!$B$14:$D$114,3,FALSE),0)))</f>
        <v/>
      </c>
      <c r="R44" s="7">
        <f>IF(OR(N44="",Q44=""),"",N44*(1-Q44))</f>
        <v/>
      </c>
      <c r="S44" s="7">
        <f>IF(P44="","",P44*'Paramètres'!$B$4)</f>
        <v/>
      </c>
      <c r="T44" s="7">
        <f>IF(R44="","",R44*'Paramètres'!$B$5)</f>
        <v/>
      </c>
      <c r="U44" s="7">
        <f>IF(P44="","",IF(P44&gt;'Paramètres'!$B$6,P44*'Paramètres'!$B$7,0))</f>
        <v/>
      </c>
      <c r="V44" s="7">
        <f>IF(S44="","",SUM(S44:U44))</f>
        <v/>
      </c>
      <c r="W44" s="7">
        <f>IF(OR(N44="",V44=""),"",MAX(0,N44-V44))</f>
        <v/>
      </c>
      <c r="X44" s="10">
        <f>IF(A44="","",IF(M44="","Dates à renseigner",IF(N44=0,"Pas de plus-value imposable",IF(AND(O44=100%,Q44=100%),"Opération exonérée selon durée",IF(G44&lt;&gt;"Droit commun","Régime particulier à vérifier",IF(V44&gt;'Paramètres'!$B$6,"Fiscalité élevée à vérifier","Vérifier la fiscalité"))))))</f>
        <v/>
      </c>
      <c r="Y44" s="3" t="n"/>
      <c r="Z44" s="6" t="n"/>
      <c r="AA44" s="3" t="n"/>
      <c r="AB44" s="6" t="n"/>
    </row>
    <row r="45" ht="26" customHeight="1">
      <c r="A45" s="3" t="n"/>
      <c r="B45" s="4" t="n"/>
      <c r="C45" s="4" t="n"/>
      <c r="D45" s="5" t="n"/>
      <c r="E45" s="5" t="n"/>
      <c r="F45" s="3" t="n"/>
      <c r="G45" s="3" t="n"/>
      <c r="H45" s="6" t="n"/>
      <c r="I45" s="11">
        <f>IF(A45="","",IF(Y45="Forfait",H45*'Paramètres'!$B$8,IF(Y45="Réel",IF(Z45="",0,Z45),0)))</f>
        <v/>
      </c>
      <c r="J45" s="11">
        <f>IF(A45="","",IF(AA45="Forfait",IF(M45&gt;5,H45*'Paramètres'!$B$9,0),IF(AA45="Réel",IF(AB45="",0,AB45),0)))</f>
        <v/>
      </c>
      <c r="K45" s="6" t="n"/>
      <c r="L45" s="6" t="n"/>
      <c r="M45" s="12">
        <f>IF(OR(D45="",E45=""),"",IFERROR(DATEDIF(D45,E45,"Y"),""))</f>
        <v/>
      </c>
      <c r="N45" s="11">
        <f>IF(OR(A45="",H45="",K45=""),"",MAX(0,K45-IF(L45="",0,L45)-H45-I45-J45))</f>
        <v/>
      </c>
      <c r="O45" s="13">
        <f>IF(M45="","",MIN(100%,IFERROR(VLOOKUP(MIN(M45,100),'Paramètres'!$B$14:$D$114,2,FALSE),0)))</f>
        <v/>
      </c>
      <c r="P45" s="11">
        <f>IF(OR(N45="",O45=""),"",N45*(1-O45))</f>
        <v/>
      </c>
      <c r="Q45" s="13">
        <f>IF(M45="","",MIN(100%,IFERROR(VLOOKUP(MIN(M45,100),'Paramètres'!$B$14:$D$114,3,FALSE),0)))</f>
        <v/>
      </c>
      <c r="R45" s="11">
        <f>IF(OR(N45="",Q45=""),"",N45*(1-Q45))</f>
        <v/>
      </c>
      <c r="S45" s="11">
        <f>IF(P45="","",P45*'Paramètres'!$B$4)</f>
        <v/>
      </c>
      <c r="T45" s="11">
        <f>IF(R45="","",R45*'Paramètres'!$B$5)</f>
        <v/>
      </c>
      <c r="U45" s="11">
        <f>IF(P45="","",IF(P45&gt;'Paramètres'!$B$6,P45*'Paramètres'!$B$7,0))</f>
        <v/>
      </c>
      <c r="V45" s="11">
        <f>IF(S45="","",SUM(S45:U45))</f>
        <v/>
      </c>
      <c r="W45" s="11">
        <f>IF(OR(N45="",V45=""),"",MAX(0,N45-V45))</f>
        <v/>
      </c>
      <c r="X45" s="14">
        <f>IF(A45="","",IF(M45="","Dates à renseigner",IF(N45=0,"Pas de plus-value imposable",IF(AND(O45=100%,Q45=100%),"Opération exonérée selon durée",IF(G45&lt;&gt;"Droit commun","Régime particulier à vérifier",IF(V45&gt;'Paramètres'!$B$6,"Fiscalité élevée à vérifier","Vérifier la fiscalité"))))))</f>
        <v/>
      </c>
      <c r="Y45" s="3" t="n"/>
      <c r="Z45" s="6" t="n"/>
      <c r="AA45" s="3" t="n"/>
      <c r="AB45" s="6" t="n"/>
    </row>
    <row r="46" ht="26" customHeight="1">
      <c r="A46" s="3" t="n"/>
      <c r="B46" s="4" t="n"/>
      <c r="C46" s="4" t="n"/>
      <c r="D46" s="5" t="n"/>
      <c r="E46" s="5" t="n"/>
      <c r="F46" s="3" t="n"/>
      <c r="G46" s="3" t="n"/>
      <c r="H46" s="6" t="n"/>
      <c r="I46" s="7">
        <f>IF(A46="","",IF(Y46="Forfait",H46*'Paramètres'!$B$8,IF(Y46="Réel",IF(Z46="",0,Z46),0)))</f>
        <v/>
      </c>
      <c r="J46" s="7">
        <f>IF(A46="","",IF(AA46="Forfait",IF(M46&gt;5,H46*'Paramètres'!$B$9,0),IF(AA46="Réel",IF(AB46="",0,AB46),0)))</f>
        <v/>
      </c>
      <c r="K46" s="6" t="n"/>
      <c r="L46" s="6" t="n"/>
      <c r="M46" s="8">
        <f>IF(OR(D46="",E46=""),"",IFERROR(DATEDIF(D46,E46,"Y"),""))</f>
        <v/>
      </c>
      <c r="N46" s="7">
        <f>IF(OR(A46="",H46="",K46=""),"",MAX(0,K46-IF(L46="",0,L46)-H46-I46-J46))</f>
        <v/>
      </c>
      <c r="O46" s="9">
        <f>IF(M46="","",MIN(100%,IFERROR(VLOOKUP(MIN(M46,100),'Paramètres'!$B$14:$D$114,2,FALSE),0)))</f>
        <v/>
      </c>
      <c r="P46" s="7">
        <f>IF(OR(N46="",O46=""),"",N46*(1-O46))</f>
        <v/>
      </c>
      <c r="Q46" s="9">
        <f>IF(M46="","",MIN(100%,IFERROR(VLOOKUP(MIN(M46,100),'Paramètres'!$B$14:$D$114,3,FALSE),0)))</f>
        <v/>
      </c>
      <c r="R46" s="7">
        <f>IF(OR(N46="",Q46=""),"",N46*(1-Q46))</f>
        <v/>
      </c>
      <c r="S46" s="7">
        <f>IF(P46="","",P46*'Paramètres'!$B$4)</f>
        <v/>
      </c>
      <c r="T46" s="7">
        <f>IF(R46="","",R46*'Paramètres'!$B$5)</f>
        <v/>
      </c>
      <c r="U46" s="7">
        <f>IF(P46="","",IF(P46&gt;'Paramètres'!$B$6,P46*'Paramètres'!$B$7,0))</f>
        <v/>
      </c>
      <c r="V46" s="7">
        <f>IF(S46="","",SUM(S46:U46))</f>
        <v/>
      </c>
      <c r="W46" s="7">
        <f>IF(OR(N46="",V46=""),"",MAX(0,N46-V46))</f>
        <v/>
      </c>
      <c r="X46" s="10">
        <f>IF(A46="","",IF(M46="","Dates à renseigner",IF(N46=0,"Pas de plus-value imposable",IF(AND(O46=100%,Q46=100%),"Opération exonérée selon durée",IF(G46&lt;&gt;"Droit commun","Régime particulier à vérifier",IF(V46&gt;'Paramètres'!$B$6,"Fiscalité élevée à vérifier","Vérifier la fiscalité"))))))</f>
        <v/>
      </c>
      <c r="Y46" s="3" t="n"/>
      <c r="Z46" s="6" t="n"/>
      <c r="AA46" s="3" t="n"/>
      <c r="AB46" s="6" t="n"/>
    </row>
    <row r="47" ht="26" customHeight="1">
      <c r="A47" s="3" t="n"/>
      <c r="B47" s="4" t="n"/>
      <c r="C47" s="4" t="n"/>
      <c r="D47" s="5" t="n"/>
      <c r="E47" s="5" t="n"/>
      <c r="F47" s="3" t="n"/>
      <c r="G47" s="3" t="n"/>
      <c r="H47" s="6" t="n"/>
      <c r="I47" s="11">
        <f>IF(A47="","",IF(Y47="Forfait",H47*'Paramètres'!$B$8,IF(Y47="Réel",IF(Z47="",0,Z47),0)))</f>
        <v/>
      </c>
      <c r="J47" s="11">
        <f>IF(A47="","",IF(AA47="Forfait",IF(M47&gt;5,H47*'Paramètres'!$B$9,0),IF(AA47="Réel",IF(AB47="",0,AB47),0)))</f>
        <v/>
      </c>
      <c r="K47" s="6" t="n"/>
      <c r="L47" s="6" t="n"/>
      <c r="M47" s="12">
        <f>IF(OR(D47="",E47=""),"",IFERROR(DATEDIF(D47,E47,"Y"),""))</f>
        <v/>
      </c>
      <c r="N47" s="11">
        <f>IF(OR(A47="",H47="",K47=""),"",MAX(0,K47-IF(L47="",0,L47)-H47-I47-J47))</f>
        <v/>
      </c>
      <c r="O47" s="13">
        <f>IF(M47="","",MIN(100%,IFERROR(VLOOKUP(MIN(M47,100),'Paramètres'!$B$14:$D$114,2,FALSE),0)))</f>
        <v/>
      </c>
      <c r="P47" s="11">
        <f>IF(OR(N47="",O47=""),"",N47*(1-O47))</f>
        <v/>
      </c>
      <c r="Q47" s="13">
        <f>IF(M47="","",MIN(100%,IFERROR(VLOOKUP(MIN(M47,100),'Paramètres'!$B$14:$D$114,3,FALSE),0)))</f>
        <v/>
      </c>
      <c r="R47" s="11">
        <f>IF(OR(N47="",Q47=""),"",N47*(1-Q47))</f>
        <v/>
      </c>
      <c r="S47" s="11">
        <f>IF(P47="","",P47*'Paramètres'!$B$4)</f>
        <v/>
      </c>
      <c r="T47" s="11">
        <f>IF(R47="","",R47*'Paramètres'!$B$5)</f>
        <v/>
      </c>
      <c r="U47" s="11">
        <f>IF(P47="","",IF(P47&gt;'Paramètres'!$B$6,P47*'Paramètres'!$B$7,0))</f>
        <v/>
      </c>
      <c r="V47" s="11">
        <f>IF(S47="","",SUM(S47:U47))</f>
        <v/>
      </c>
      <c r="W47" s="11">
        <f>IF(OR(N47="",V47=""),"",MAX(0,N47-V47))</f>
        <v/>
      </c>
      <c r="X47" s="14">
        <f>IF(A47="","",IF(M47="","Dates à renseigner",IF(N47=0,"Pas de plus-value imposable",IF(AND(O47=100%,Q47=100%),"Opération exonérée selon durée",IF(G47&lt;&gt;"Droit commun","Régime particulier à vérifier",IF(V47&gt;'Paramètres'!$B$6,"Fiscalité élevée à vérifier","Vérifier la fiscalité"))))))</f>
        <v/>
      </c>
      <c r="Y47" s="3" t="n"/>
      <c r="Z47" s="6" t="n"/>
      <c r="AA47" s="3" t="n"/>
      <c r="AB47" s="6" t="n"/>
    </row>
    <row r="48" ht="26" customHeight="1">
      <c r="A48" s="3" t="n"/>
      <c r="B48" s="4" t="n"/>
      <c r="C48" s="4" t="n"/>
      <c r="D48" s="5" t="n"/>
      <c r="E48" s="5" t="n"/>
      <c r="F48" s="3" t="n"/>
      <c r="G48" s="3" t="n"/>
      <c r="H48" s="6" t="n"/>
      <c r="I48" s="7">
        <f>IF(A48="","",IF(Y48="Forfait",H48*'Paramètres'!$B$8,IF(Y48="Réel",IF(Z48="",0,Z48),0)))</f>
        <v/>
      </c>
      <c r="J48" s="7">
        <f>IF(A48="","",IF(AA48="Forfait",IF(M48&gt;5,H48*'Paramètres'!$B$9,0),IF(AA48="Réel",IF(AB48="",0,AB48),0)))</f>
        <v/>
      </c>
      <c r="K48" s="6" t="n"/>
      <c r="L48" s="6" t="n"/>
      <c r="M48" s="8">
        <f>IF(OR(D48="",E48=""),"",IFERROR(DATEDIF(D48,E48,"Y"),""))</f>
        <v/>
      </c>
      <c r="N48" s="7">
        <f>IF(OR(A48="",H48="",K48=""),"",MAX(0,K48-IF(L48="",0,L48)-H48-I48-J48))</f>
        <v/>
      </c>
      <c r="O48" s="9">
        <f>IF(M48="","",MIN(100%,IFERROR(VLOOKUP(MIN(M48,100),'Paramètres'!$B$14:$D$114,2,FALSE),0)))</f>
        <v/>
      </c>
      <c r="P48" s="7">
        <f>IF(OR(N48="",O48=""),"",N48*(1-O48))</f>
        <v/>
      </c>
      <c r="Q48" s="9">
        <f>IF(M48="","",MIN(100%,IFERROR(VLOOKUP(MIN(M48,100),'Paramètres'!$B$14:$D$114,3,FALSE),0)))</f>
        <v/>
      </c>
      <c r="R48" s="7">
        <f>IF(OR(N48="",Q48=""),"",N48*(1-Q48))</f>
        <v/>
      </c>
      <c r="S48" s="7">
        <f>IF(P48="","",P48*'Paramètres'!$B$4)</f>
        <v/>
      </c>
      <c r="T48" s="7">
        <f>IF(R48="","",R48*'Paramètres'!$B$5)</f>
        <v/>
      </c>
      <c r="U48" s="7">
        <f>IF(P48="","",IF(P48&gt;'Paramètres'!$B$6,P48*'Paramètres'!$B$7,0))</f>
        <v/>
      </c>
      <c r="V48" s="7">
        <f>IF(S48="","",SUM(S48:U48))</f>
        <v/>
      </c>
      <c r="W48" s="7">
        <f>IF(OR(N48="",V48=""),"",MAX(0,N48-V48))</f>
        <v/>
      </c>
      <c r="X48" s="10">
        <f>IF(A48="","",IF(M48="","Dates à renseigner",IF(N48=0,"Pas de plus-value imposable",IF(AND(O48=100%,Q48=100%),"Opération exonérée selon durée",IF(G48&lt;&gt;"Droit commun","Régime particulier à vérifier",IF(V48&gt;'Paramètres'!$B$6,"Fiscalité élevée à vérifier","Vérifier la fiscalité"))))))</f>
        <v/>
      </c>
      <c r="Y48" s="3" t="n"/>
      <c r="Z48" s="6" t="n"/>
      <c r="AA48" s="3" t="n"/>
      <c r="AB48" s="6" t="n"/>
    </row>
    <row r="49" ht="26" customHeight="1">
      <c r="A49" s="3" t="n"/>
      <c r="B49" s="4" t="n"/>
      <c r="C49" s="4" t="n"/>
      <c r="D49" s="5" t="n"/>
      <c r="E49" s="5" t="n"/>
      <c r="F49" s="3" t="n"/>
      <c r="G49" s="3" t="n"/>
      <c r="H49" s="6" t="n"/>
      <c r="I49" s="11">
        <f>IF(A49="","",IF(Y49="Forfait",H49*'Paramètres'!$B$8,IF(Y49="Réel",IF(Z49="",0,Z49),0)))</f>
        <v/>
      </c>
      <c r="J49" s="11">
        <f>IF(A49="","",IF(AA49="Forfait",IF(M49&gt;5,H49*'Paramètres'!$B$9,0),IF(AA49="Réel",IF(AB49="",0,AB49),0)))</f>
        <v/>
      </c>
      <c r="K49" s="6" t="n"/>
      <c r="L49" s="6" t="n"/>
      <c r="M49" s="12">
        <f>IF(OR(D49="",E49=""),"",IFERROR(DATEDIF(D49,E49,"Y"),""))</f>
        <v/>
      </c>
      <c r="N49" s="11">
        <f>IF(OR(A49="",H49="",K49=""),"",MAX(0,K49-IF(L49="",0,L49)-H49-I49-J49))</f>
        <v/>
      </c>
      <c r="O49" s="13">
        <f>IF(M49="","",MIN(100%,IFERROR(VLOOKUP(MIN(M49,100),'Paramètres'!$B$14:$D$114,2,FALSE),0)))</f>
        <v/>
      </c>
      <c r="P49" s="11">
        <f>IF(OR(N49="",O49=""),"",N49*(1-O49))</f>
        <v/>
      </c>
      <c r="Q49" s="13">
        <f>IF(M49="","",MIN(100%,IFERROR(VLOOKUP(MIN(M49,100),'Paramètres'!$B$14:$D$114,3,FALSE),0)))</f>
        <v/>
      </c>
      <c r="R49" s="11">
        <f>IF(OR(N49="",Q49=""),"",N49*(1-Q49))</f>
        <v/>
      </c>
      <c r="S49" s="11">
        <f>IF(P49="","",P49*'Paramètres'!$B$4)</f>
        <v/>
      </c>
      <c r="T49" s="11">
        <f>IF(R49="","",R49*'Paramètres'!$B$5)</f>
        <v/>
      </c>
      <c r="U49" s="11">
        <f>IF(P49="","",IF(P49&gt;'Paramètres'!$B$6,P49*'Paramètres'!$B$7,0))</f>
        <v/>
      </c>
      <c r="V49" s="11">
        <f>IF(S49="","",SUM(S49:U49))</f>
        <v/>
      </c>
      <c r="W49" s="11">
        <f>IF(OR(N49="",V49=""),"",MAX(0,N49-V49))</f>
        <v/>
      </c>
      <c r="X49" s="14">
        <f>IF(A49="","",IF(M49="","Dates à renseigner",IF(N49=0,"Pas de plus-value imposable",IF(AND(O49=100%,Q49=100%),"Opération exonérée selon durée",IF(G49&lt;&gt;"Droit commun","Régime particulier à vérifier",IF(V49&gt;'Paramètres'!$B$6,"Fiscalité élevée à vérifier","Vérifier la fiscalité"))))))</f>
        <v/>
      </c>
      <c r="Y49" s="3" t="n"/>
      <c r="Z49" s="6" t="n"/>
      <c r="AA49" s="3" t="n"/>
      <c r="AB49" s="6" t="n"/>
    </row>
    <row r="50" ht="26" customHeight="1">
      <c r="A50" s="3" t="n"/>
      <c r="B50" s="4" t="n"/>
      <c r="C50" s="4" t="n"/>
      <c r="D50" s="5" t="n"/>
      <c r="E50" s="5" t="n"/>
      <c r="F50" s="3" t="n"/>
      <c r="G50" s="3" t="n"/>
      <c r="H50" s="6" t="n"/>
      <c r="I50" s="7">
        <f>IF(A50="","",IF(Y50="Forfait",H50*'Paramètres'!$B$8,IF(Y50="Réel",IF(Z50="",0,Z50),0)))</f>
        <v/>
      </c>
      <c r="J50" s="7">
        <f>IF(A50="","",IF(AA50="Forfait",IF(M50&gt;5,H50*'Paramètres'!$B$9,0),IF(AA50="Réel",IF(AB50="",0,AB50),0)))</f>
        <v/>
      </c>
      <c r="K50" s="6" t="n"/>
      <c r="L50" s="6" t="n"/>
      <c r="M50" s="8">
        <f>IF(OR(D50="",E50=""),"",IFERROR(DATEDIF(D50,E50,"Y"),""))</f>
        <v/>
      </c>
      <c r="N50" s="7">
        <f>IF(OR(A50="",H50="",K50=""),"",MAX(0,K50-IF(L50="",0,L50)-H50-I50-J50))</f>
        <v/>
      </c>
      <c r="O50" s="9">
        <f>IF(M50="","",MIN(100%,IFERROR(VLOOKUP(MIN(M50,100),'Paramètres'!$B$14:$D$114,2,FALSE),0)))</f>
        <v/>
      </c>
      <c r="P50" s="7">
        <f>IF(OR(N50="",O50=""),"",N50*(1-O50))</f>
        <v/>
      </c>
      <c r="Q50" s="9">
        <f>IF(M50="","",MIN(100%,IFERROR(VLOOKUP(MIN(M50,100),'Paramètres'!$B$14:$D$114,3,FALSE),0)))</f>
        <v/>
      </c>
      <c r="R50" s="7">
        <f>IF(OR(N50="",Q50=""),"",N50*(1-Q50))</f>
        <v/>
      </c>
      <c r="S50" s="7">
        <f>IF(P50="","",P50*'Paramètres'!$B$4)</f>
        <v/>
      </c>
      <c r="T50" s="7">
        <f>IF(R50="","",R50*'Paramètres'!$B$5)</f>
        <v/>
      </c>
      <c r="U50" s="7">
        <f>IF(P50="","",IF(P50&gt;'Paramètres'!$B$6,P50*'Paramètres'!$B$7,0))</f>
        <v/>
      </c>
      <c r="V50" s="7">
        <f>IF(S50="","",SUM(S50:U50))</f>
        <v/>
      </c>
      <c r="W50" s="7">
        <f>IF(OR(N50="",V50=""),"",MAX(0,N50-V50))</f>
        <v/>
      </c>
      <c r="X50" s="10">
        <f>IF(A50="","",IF(M50="","Dates à renseigner",IF(N50=0,"Pas de plus-value imposable",IF(AND(O50=100%,Q50=100%),"Opération exonérée selon durée",IF(G50&lt;&gt;"Droit commun","Régime particulier à vérifier",IF(V50&gt;'Paramètres'!$B$6,"Fiscalité élevée à vérifier","Vérifier la fiscalité"))))))</f>
        <v/>
      </c>
      <c r="Y50" s="3" t="n"/>
      <c r="Z50" s="6" t="n"/>
      <c r="AA50" s="3" t="n"/>
      <c r="AB50" s="6" t="n"/>
    </row>
    <row r="51" ht="26" customHeight="1">
      <c r="A51" s="3" t="n"/>
      <c r="B51" s="4" t="n"/>
      <c r="C51" s="4" t="n"/>
      <c r="D51" s="5" t="n"/>
      <c r="E51" s="5" t="n"/>
      <c r="F51" s="3" t="n"/>
      <c r="G51" s="3" t="n"/>
      <c r="H51" s="6" t="n"/>
      <c r="I51" s="11">
        <f>IF(A51="","",IF(Y51="Forfait",H51*'Paramètres'!$B$8,IF(Y51="Réel",IF(Z51="",0,Z51),0)))</f>
        <v/>
      </c>
      <c r="J51" s="11">
        <f>IF(A51="","",IF(AA51="Forfait",IF(M51&gt;5,H51*'Paramètres'!$B$9,0),IF(AA51="Réel",IF(AB51="",0,AB51),0)))</f>
        <v/>
      </c>
      <c r="K51" s="6" t="n"/>
      <c r="L51" s="6" t="n"/>
      <c r="M51" s="12">
        <f>IF(OR(D51="",E51=""),"",IFERROR(DATEDIF(D51,E51,"Y"),""))</f>
        <v/>
      </c>
      <c r="N51" s="11">
        <f>IF(OR(A51="",H51="",K51=""),"",MAX(0,K51-IF(L51="",0,L51)-H51-I51-J51))</f>
        <v/>
      </c>
      <c r="O51" s="13">
        <f>IF(M51="","",MIN(100%,IFERROR(VLOOKUP(MIN(M51,100),'Paramètres'!$B$14:$D$114,2,FALSE),0)))</f>
        <v/>
      </c>
      <c r="P51" s="11">
        <f>IF(OR(N51="",O51=""),"",N51*(1-O51))</f>
        <v/>
      </c>
      <c r="Q51" s="13">
        <f>IF(M51="","",MIN(100%,IFERROR(VLOOKUP(MIN(M51,100),'Paramètres'!$B$14:$D$114,3,FALSE),0)))</f>
        <v/>
      </c>
      <c r="R51" s="11">
        <f>IF(OR(N51="",Q51=""),"",N51*(1-Q51))</f>
        <v/>
      </c>
      <c r="S51" s="11">
        <f>IF(P51="","",P51*'Paramètres'!$B$4)</f>
        <v/>
      </c>
      <c r="T51" s="11">
        <f>IF(R51="","",R51*'Paramètres'!$B$5)</f>
        <v/>
      </c>
      <c r="U51" s="11">
        <f>IF(P51="","",IF(P51&gt;'Paramètres'!$B$6,P51*'Paramètres'!$B$7,0))</f>
        <v/>
      </c>
      <c r="V51" s="11">
        <f>IF(S51="","",SUM(S51:U51))</f>
        <v/>
      </c>
      <c r="W51" s="11">
        <f>IF(OR(N51="",V51=""),"",MAX(0,N51-V51))</f>
        <v/>
      </c>
      <c r="X51" s="14">
        <f>IF(A51="","",IF(M51="","Dates à renseigner",IF(N51=0,"Pas de plus-value imposable",IF(AND(O51=100%,Q51=100%),"Opération exonérée selon durée",IF(G51&lt;&gt;"Droit commun","Régime particulier à vérifier",IF(V51&gt;'Paramètres'!$B$6,"Fiscalité élevée à vérifier","Vérifier la fiscalité"))))))</f>
        <v/>
      </c>
      <c r="Y51" s="3" t="n"/>
      <c r="Z51" s="6" t="n"/>
      <c r="AA51" s="3" t="n"/>
      <c r="AB51" s="6" t="n"/>
    </row>
    <row r="52" ht="26" customHeight="1">
      <c r="A52" s="3" t="n"/>
      <c r="B52" s="4" t="n"/>
      <c r="C52" s="4" t="n"/>
      <c r="D52" s="5" t="n"/>
      <c r="E52" s="5" t="n"/>
      <c r="F52" s="3" t="n"/>
      <c r="G52" s="3" t="n"/>
      <c r="H52" s="6" t="n"/>
      <c r="I52" s="7">
        <f>IF(A52="","",IF(Y52="Forfait",H52*'Paramètres'!$B$8,IF(Y52="Réel",IF(Z52="",0,Z52),0)))</f>
        <v/>
      </c>
      <c r="J52" s="7">
        <f>IF(A52="","",IF(AA52="Forfait",IF(M52&gt;5,H52*'Paramètres'!$B$9,0),IF(AA52="Réel",IF(AB52="",0,AB52),0)))</f>
        <v/>
      </c>
      <c r="K52" s="6" t="n"/>
      <c r="L52" s="6" t="n"/>
      <c r="M52" s="8">
        <f>IF(OR(D52="",E52=""),"",IFERROR(DATEDIF(D52,E52,"Y"),""))</f>
        <v/>
      </c>
      <c r="N52" s="7">
        <f>IF(OR(A52="",H52="",K52=""),"",MAX(0,K52-IF(L52="",0,L52)-H52-I52-J52))</f>
        <v/>
      </c>
      <c r="O52" s="9">
        <f>IF(M52="","",MIN(100%,IFERROR(VLOOKUP(MIN(M52,100),'Paramètres'!$B$14:$D$114,2,FALSE),0)))</f>
        <v/>
      </c>
      <c r="P52" s="7">
        <f>IF(OR(N52="",O52=""),"",N52*(1-O52))</f>
        <v/>
      </c>
      <c r="Q52" s="9">
        <f>IF(M52="","",MIN(100%,IFERROR(VLOOKUP(MIN(M52,100),'Paramètres'!$B$14:$D$114,3,FALSE),0)))</f>
        <v/>
      </c>
      <c r="R52" s="7">
        <f>IF(OR(N52="",Q52=""),"",N52*(1-Q52))</f>
        <v/>
      </c>
      <c r="S52" s="7">
        <f>IF(P52="","",P52*'Paramètres'!$B$4)</f>
        <v/>
      </c>
      <c r="T52" s="7">
        <f>IF(R52="","",R52*'Paramètres'!$B$5)</f>
        <v/>
      </c>
      <c r="U52" s="7">
        <f>IF(P52="","",IF(P52&gt;'Paramètres'!$B$6,P52*'Paramètres'!$B$7,0))</f>
        <v/>
      </c>
      <c r="V52" s="7">
        <f>IF(S52="","",SUM(S52:U52))</f>
        <v/>
      </c>
      <c r="W52" s="7">
        <f>IF(OR(N52="",V52=""),"",MAX(0,N52-V52))</f>
        <v/>
      </c>
      <c r="X52" s="10">
        <f>IF(A52="","",IF(M52="","Dates à renseigner",IF(N52=0,"Pas de plus-value imposable",IF(AND(O52=100%,Q52=100%),"Opération exonérée selon durée",IF(G52&lt;&gt;"Droit commun","Régime particulier à vérifier",IF(V52&gt;'Paramètres'!$B$6,"Fiscalité élevée à vérifier","Vérifier la fiscalité"))))))</f>
        <v/>
      </c>
      <c r="Y52" s="3" t="n"/>
      <c r="Z52" s="6" t="n"/>
      <c r="AA52" s="3" t="n"/>
      <c r="AB52" s="6" t="n"/>
    </row>
    <row r="53" ht="26" customHeight="1">
      <c r="A53" s="3" t="n"/>
      <c r="B53" s="4" t="n"/>
      <c r="C53" s="4" t="n"/>
      <c r="D53" s="5" t="n"/>
      <c r="E53" s="5" t="n"/>
      <c r="F53" s="3" t="n"/>
      <c r="G53" s="3" t="n"/>
      <c r="H53" s="6" t="n"/>
      <c r="I53" s="11">
        <f>IF(A53="","",IF(Y53="Forfait",H53*'Paramètres'!$B$8,IF(Y53="Réel",IF(Z53="",0,Z53),0)))</f>
        <v/>
      </c>
      <c r="J53" s="11">
        <f>IF(A53="","",IF(AA53="Forfait",IF(M53&gt;5,H53*'Paramètres'!$B$9,0),IF(AA53="Réel",IF(AB53="",0,AB53),0)))</f>
        <v/>
      </c>
      <c r="K53" s="6" t="n"/>
      <c r="L53" s="6" t="n"/>
      <c r="M53" s="12">
        <f>IF(OR(D53="",E53=""),"",IFERROR(DATEDIF(D53,E53,"Y"),""))</f>
        <v/>
      </c>
      <c r="N53" s="11">
        <f>IF(OR(A53="",H53="",K53=""),"",MAX(0,K53-IF(L53="",0,L53)-H53-I53-J53))</f>
        <v/>
      </c>
      <c r="O53" s="13">
        <f>IF(M53="","",MIN(100%,IFERROR(VLOOKUP(MIN(M53,100),'Paramètres'!$B$14:$D$114,2,FALSE),0)))</f>
        <v/>
      </c>
      <c r="P53" s="11">
        <f>IF(OR(N53="",O53=""),"",N53*(1-O53))</f>
        <v/>
      </c>
      <c r="Q53" s="13">
        <f>IF(M53="","",MIN(100%,IFERROR(VLOOKUP(MIN(M53,100),'Paramètres'!$B$14:$D$114,3,FALSE),0)))</f>
        <v/>
      </c>
      <c r="R53" s="11">
        <f>IF(OR(N53="",Q53=""),"",N53*(1-Q53))</f>
        <v/>
      </c>
      <c r="S53" s="11">
        <f>IF(P53="","",P53*'Paramètres'!$B$4)</f>
        <v/>
      </c>
      <c r="T53" s="11">
        <f>IF(R53="","",R53*'Paramètres'!$B$5)</f>
        <v/>
      </c>
      <c r="U53" s="11">
        <f>IF(P53="","",IF(P53&gt;'Paramètres'!$B$6,P53*'Paramètres'!$B$7,0))</f>
        <v/>
      </c>
      <c r="V53" s="11">
        <f>IF(S53="","",SUM(S53:U53))</f>
        <v/>
      </c>
      <c r="W53" s="11">
        <f>IF(OR(N53="",V53=""),"",MAX(0,N53-V53))</f>
        <v/>
      </c>
      <c r="X53" s="14">
        <f>IF(A53="","",IF(M53="","Dates à renseigner",IF(N53=0,"Pas de plus-value imposable",IF(AND(O53=100%,Q53=100%),"Opération exonérée selon durée",IF(G53&lt;&gt;"Droit commun","Régime particulier à vérifier",IF(V53&gt;'Paramètres'!$B$6,"Fiscalité élevée à vérifier","Vérifier la fiscalité"))))))</f>
        <v/>
      </c>
      <c r="Y53" s="3" t="n"/>
      <c r="Z53" s="6" t="n"/>
      <c r="AA53" s="3" t="n"/>
      <c r="AB53" s="6" t="n"/>
    </row>
    <row r="54" ht="26" customHeight="1">
      <c r="A54" s="3" t="n"/>
      <c r="B54" s="4" t="n"/>
      <c r="C54" s="4" t="n"/>
      <c r="D54" s="5" t="n"/>
      <c r="E54" s="5" t="n"/>
      <c r="F54" s="3" t="n"/>
      <c r="G54" s="3" t="n"/>
      <c r="H54" s="6" t="n"/>
      <c r="I54" s="7">
        <f>IF(A54="","",IF(Y54="Forfait",H54*'Paramètres'!$B$8,IF(Y54="Réel",IF(Z54="",0,Z54),0)))</f>
        <v/>
      </c>
      <c r="J54" s="7">
        <f>IF(A54="","",IF(AA54="Forfait",IF(M54&gt;5,H54*'Paramètres'!$B$9,0),IF(AA54="Réel",IF(AB54="",0,AB54),0)))</f>
        <v/>
      </c>
      <c r="K54" s="6" t="n"/>
      <c r="L54" s="6" t="n"/>
      <c r="M54" s="8">
        <f>IF(OR(D54="",E54=""),"",IFERROR(DATEDIF(D54,E54,"Y"),""))</f>
        <v/>
      </c>
      <c r="N54" s="7">
        <f>IF(OR(A54="",H54="",K54=""),"",MAX(0,K54-IF(L54="",0,L54)-H54-I54-J54))</f>
        <v/>
      </c>
      <c r="O54" s="9">
        <f>IF(M54="","",MIN(100%,IFERROR(VLOOKUP(MIN(M54,100),'Paramètres'!$B$14:$D$114,2,FALSE),0)))</f>
        <v/>
      </c>
      <c r="P54" s="7">
        <f>IF(OR(N54="",O54=""),"",N54*(1-O54))</f>
        <v/>
      </c>
      <c r="Q54" s="9">
        <f>IF(M54="","",MIN(100%,IFERROR(VLOOKUP(MIN(M54,100),'Paramètres'!$B$14:$D$114,3,FALSE),0)))</f>
        <v/>
      </c>
      <c r="R54" s="7">
        <f>IF(OR(N54="",Q54=""),"",N54*(1-Q54))</f>
        <v/>
      </c>
      <c r="S54" s="7">
        <f>IF(P54="","",P54*'Paramètres'!$B$4)</f>
        <v/>
      </c>
      <c r="T54" s="7">
        <f>IF(R54="","",R54*'Paramètres'!$B$5)</f>
        <v/>
      </c>
      <c r="U54" s="7">
        <f>IF(P54="","",IF(P54&gt;'Paramètres'!$B$6,P54*'Paramètres'!$B$7,0))</f>
        <v/>
      </c>
      <c r="V54" s="7">
        <f>IF(S54="","",SUM(S54:U54))</f>
        <v/>
      </c>
      <c r="W54" s="7">
        <f>IF(OR(N54="",V54=""),"",MAX(0,N54-V54))</f>
        <v/>
      </c>
      <c r="X54" s="10">
        <f>IF(A54="","",IF(M54="","Dates à renseigner",IF(N54=0,"Pas de plus-value imposable",IF(AND(O54=100%,Q54=100%),"Opération exonérée selon durée",IF(G54&lt;&gt;"Droit commun","Régime particulier à vérifier",IF(V54&gt;'Paramètres'!$B$6,"Fiscalité élevée à vérifier","Vérifier la fiscalité"))))))</f>
        <v/>
      </c>
      <c r="Y54" s="3" t="n"/>
      <c r="Z54" s="6" t="n"/>
      <c r="AA54" s="3" t="n"/>
      <c r="AB54" s="6" t="n"/>
    </row>
    <row r="55" ht="26" customHeight="1">
      <c r="A55" s="3" t="n"/>
      <c r="B55" s="4" t="n"/>
      <c r="C55" s="4" t="n"/>
      <c r="D55" s="5" t="n"/>
      <c r="E55" s="5" t="n"/>
      <c r="F55" s="3" t="n"/>
      <c r="G55" s="3" t="n"/>
      <c r="H55" s="6" t="n"/>
      <c r="I55" s="11">
        <f>IF(A55="","",IF(Y55="Forfait",H55*'Paramètres'!$B$8,IF(Y55="Réel",IF(Z55="",0,Z55),0)))</f>
        <v/>
      </c>
      <c r="J55" s="11">
        <f>IF(A55="","",IF(AA55="Forfait",IF(M55&gt;5,H55*'Paramètres'!$B$9,0),IF(AA55="Réel",IF(AB55="",0,AB55),0)))</f>
        <v/>
      </c>
      <c r="K55" s="6" t="n"/>
      <c r="L55" s="6" t="n"/>
      <c r="M55" s="12">
        <f>IF(OR(D55="",E55=""),"",IFERROR(DATEDIF(D55,E55,"Y"),""))</f>
        <v/>
      </c>
      <c r="N55" s="11">
        <f>IF(OR(A55="",H55="",K55=""),"",MAX(0,K55-IF(L55="",0,L55)-H55-I55-J55))</f>
        <v/>
      </c>
      <c r="O55" s="13">
        <f>IF(M55="","",MIN(100%,IFERROR(VLOOKUP(MIN(M55,100),'Paramètres'!$B$14:$D$114,2,FALSE),0)))</f>
        <v/>
      </c>
      <c r="P55" s="11">
        <f>IF(OR(N55="",O55=""),"",N55*(1-O55))</f>
        <v/>
      </c>
      <c r="Q55" s="13">
        <f>IF(M55="","",MIN(100%,IFERROR(VLOOKUP(MIN(M55,100),'Paramètres'!$B$14:$D$114,3,FALSE),0)))</f>
        <v/>
      </c>
      <c r="R55" s="11">
        <f>IF(OR(N55="",Q55=""),"",N55*(1-Q55))</f>
        <v/>
      </c>
      <c r="S55" s="11">
        <f>IF(P55="","",P55*'Paramètres'!$B$4)</f>
        <v/>
      </c>
      <c r="T55" s="11">
        <f>IF(R55="","",R55*'Paramètres'!$B$5)</f>
        <v/>
      </c>
      <c r="U55" s="11">
        <f>IF(P55="","",IF(P55&gt;'Paramètres'!$B$6,P55*'Paramètres'!$B$7,0))</f>
        <v/>
      </c>
      <c r="V55" s="11">
        <f>IF(S55="","",SUM(S55:U55))</f>
        <v/>
      </c>
      <c r="W55" s="11">
        <f>IF(OR(N55="",V55=""),"",MAX(0,N55-V55))</f>
        <v/>
      </c>
      <c r="X55" s="14">
        <f>IF(A55="","",IF(M55="","Dates à renseigner",IF(N55=0,"Pas de plus-value imposable",IF(AND(O55=100%,Q55=100%),"Opération exonérée selon durée",IF(G55&lt;&gt;"Droit commun","Régime particulier à vérifier",IF(V55&gt;'Paramètres'!$B$6,"Fiscalité élevée à vérifier","Vérifier la fiscalité"))))))</f>
        <v/>
      </c>
      <c r="Y55" s="3" t="n"/>
      <c r="Z55" s="6" t="n"/>
      <c r="AA55" s="3" t="n"/>
      <c r="AB55" s="6" t="n"/>
    </row>
    <row r="56" ht="26" customHeight="1">
      <c r="A56" s="3" t="n"/>
      <c r="B56" s="4" t="n"/>
      <c r="C56" s="4" t="n"/>
      <c r="D56" s="5" t="n"/>
      <c r="E56" s="5" t="n"/>
      <c r="F56" s="3" t="n"/>
      <c r="G56" s="3" t="n"/>
      <c r="H56" s="6" t="n"/>
      <c r="I56" s="7">
        <f>IF(A56="","",IF(Y56="Forfait",H56*'Paramètres'!$B$8,IF(Y56="Réel",IF(Z56="",0,Z56),0)))</f>
        <v/>
      </c>
      <c r="J56" s="7">
        <f>IF(A56="","",IF(AA56="Forfait",IF(M56&gt;5,H56*'Paramètres'!$B$9,0),IF(AA56="Réel",IF(AB56="",0,AB56),0)))</f>
        <v/>
      </c>
      <c r="K56" s="6" t="n"/>
      <c r="L56" s="6" t="n"/>
      <c r="M56" s="8">
        <f>IF(OR(D56="",E56=""),"",IFERROR(DATEDIF(D56,E56,"Y"),""))</f>
        <v/>
      </c>
      <c r="N56" s="7">
        <f>IF(OR(A56="",H56="",K56=""),"",MAX(0,K56-IF(L56="",0,L56)-H56-I56-J56))</f>
        <v/>
      </c>
      <c r="O56" s="9">
        <f>IF(M56="","",MIN(100%,IFERROR(VLOOKUP(MIN(M56,100),'Paramètres'!$B$14:$D$114,2,FALSE),0)))</f>
        <v/>
      </c>
      <c r="P56" s="7">
        <f>IF(OR(N56="",O56=""),"",N56*(1-O56))</f>
        <v/>
      </c>
      <c r="Q56" s="9">
        <f>IF(M56="","",MIN(100%,IFERROR(VLOOKUP(MIN(M56,100),'Paramètres'!$B$14:$D$114,3,FALSE),0)))</f>
        <v/>
      </c>
      <c r="R56" s="7">
        <f>IF(OR(N56="",Q56=""),"",N56*(1-Q56))</f>
        <v/>
      </c>
      <c r="S56" s="7">
        <f>IF(P56="","",P56*'Paramètres'!$B$4)</f>
        <v/>
      </c>
      <c r="T56" s="7">
        <f>IF(R56="","",R56*'Paramètres'!$B$5)</f>
        <v/>
      </c>
      <c r="U56" s="7">
        <f>IF(P56="","",IF(P56&gt;'Paramètres'!$B$6,P56*'Paramètres'!$B$7,0))</f>
        <v/>
      </c>
      <c r="V56" s="7">
        <f>IF(S56="","",SUM(S56:U56))</f>
        <v/>
      </c>
      <c r="W56" s="7">
        <f>IF(OR(N56="",V56=""),"",MAX(0,N56-V56))</f>
        <v/>
      </c>
      <c r="X56" s="10">
        <f>IF(A56="","",IF(M56="","Dates à renseigner",IF(N56=0,"Pas de plus-value imposable",IF(AND(O56=100%,Q56=100%),"Opération exonérée selon durée",IF(G56&lt;&gt;"Droit commun","Régime particulier à vérifier",IF(V56&gt;'Paramètres'!$B$6,"Fiscalité élevée à vérifier","Vérifier la fiscalité"))))))</f>
        <v/>
      </c>
      <c r="Y56" s="3" t="n"/>
      <c r="Z56" s="6" t="n"/>
      <c r="AA56" s="3" t="n"/>
      <c r="AB56" s="6" t="n"/>
    </row>
    <row r="57" ht="26" customHeight="1">
      <c r="A57" s="3" t="n"/>
      <c r="B57" s="4" t="n"/>
      <c r="C57" s="4" t="n"/>
      <c r="D57" s="5" t="n"/>
      <c r="E57" s="5" t="n"/>
      <c r="F57" s="3" t="n"/>
      <c r="G57" s="3" t="n"/>
      <c r="H57" s="6" t="n"/>
      <c r="I57" s="11">
        <f>IF(A57="","",IF(Y57="Forfait",H57*'Paramètres'!$B$8,IF(Y57="Réel",IF(Z57="",0,Z57),0)))</f>
        <v/>
      </c>
      <c r="J57" s="11">
        <f>IF(A57="","",IF(AA57="Forfait",IF(M57&gt;5,H57*'Paramètres'!$B$9,0),IF(AA57="Réel",IF(AB57="",0,AB57),0)))</f>
        <v/>
      </c>
      <c r="K57" s="6" t="n"/>
      <c r="L57" s="6" t="n"/>
      <c r="M57" s="12">
        <f>IF(OR(D57="",E57=""),"",IFERROR(DATEDIF(D57,E57,"Y"),""))</f>
        <v/>
      </c>
      <c r="N57" s="11">
        <f>IF(OR(A57="",H57="",K57=""),"",MAX(0,K57-IF(L57="",0,L57)-H57-I57-J57))</f>
        <v/>
      </c>
      <c r="O57" s="13">
        <f>IF(M57="","",MIN(100%,IFERROR(VLOOKUP(MIN(M57,100),'Paramètres'!$B$14:$D$114,2,FALSE),0)))</f>
        <v/>
      </c>
      <c r="P57" s="11">
        <f>IF(OR(N57="",O57=""),"",N57*(1-O57))</f>
        <v/>
      </c>
      <c r="Q57" s="13">
        <f>IF(M57="","",MIN(100%,IFERROR(VLOOKUP(MIN(M57,100),'Paramètres'!$B$14:$D$114,3,FALSE),0)))</f>
        <v/>
      </c>
      <c r="R57" s="11">
        <f>IF(OR(N57="",Q57=""),"",N57*(1-Q57))</f>
        <v/>
      </c>
      <c r="S57" s="11">
        <f>IF(P57="","",P57*'Paramètres'!$B$4)</f>
        <v/>
      </c>
      <c r="T57" s="11">
        <f>IF(R57="","",R57*'Paramètres'!$B$5)</f>
        <v/>
      </c>
      <c r="U57" s="11">
        <f>IF(P57="","",IF(P57&gt;'Paramètres'!$B$6,P57*'Paramètres'!$B$7,0))</f>
        <v/>
      </c>
      <c r="V57" s="11">
        <f>IF(S57="","",SUM(S57:U57))</f>
        <v/>
      </c>
      <c r="W57" s="11">
        <f>IF(OR(N57="",V57=""),"",MAX(0,N57-V57))</f>
        <v/>
      </c>
      <c r="X57" s="14">
        <f>IF(A57="","",IF(M57="","Dates à renseigner",IF(N57=0,"Pas de plus-value imposable",IF(AND(O57=100%,Q57=100%),"Opération exonérée selon durée",IF(G57&lt;&gt;"Droit commun","Régime particulier à vérifier",IF(V57&gt;'Paramètres'!$B$6,"Fiscalité élevée à vérifier","Vérifier la fiscalité"))))))</f>
        <v/>
      </c>
      <c r="Y57" s="3" t="n"/>
      <c r="Z57" s="6" t="n"/>
      <c r="AA57" s="3" t="n"/>
      <c r="AB57" s="6" t="n"/>
    </row>
    <row r="58" ht="26" customHeight="1">
      <c r="A58" s="3" t="n"/>
      <c r="B58" s="4" t="n"/>
      <c r="C58" s="4" t="n"/>
      <c r="D58" s="5" t="n"/>
      <c r="E58" s="5" t="n"/>
      <c r="F58" s="3" t="n"/>
      <c r="G58" s="3" t="n"/>
      <c r="H58" s="6" t="n"/>
      <c r="I58" s="7">
        <f>IF(A58="","",IF(Y58="Forfait",H58*'Paramètres'!$B$8,IF(Y58="Réel",IF(Z58="",0,Z58),0)))</f>
        <v/>
      </c>
      <c r="J58" s="7">
        <f>IF(A58="","",IF(AA58="Forfait",IF(M58&gt;5,H58*'Paramètres'!$B$9,0),IF(AA58="Réel",IF(AB58="",0,AB58),0)))</f>
        <v/>
      </c>
      <c r="K58" s="6" t="n"/>
      <c r="L58" s="6" t="n"/>
      <c r="M58" s="8">
        <f>IF(OR(D58="",E58=""),"",IFERROR(DATEDIF(D58,E58,"Y"),""))</f>
        <v/>
      </c>
      <c r="N58" s="7">
        <f>IF(OR(A58="",H58="",K58=""),"",MAX(0,K58-IF(L58="",0,L58)-H58-I58-J58))</f>
        <v/>
      </c>
      <c r="O58" s="9">
        <f>IF(M58="","",MIN(100%,IFERROR(VLOOKUP(MIN(M58,100),'Paramètres'!$B$14:$D$114,2,FALSE),0)))</f>
        <v/>
      </c>
      <c r="P58" s="7">
        <f>IF(OR(N58="",O58=""),"",N58*(1-O58))</f>
        <v/>
      </c>
      <c r="Q58" s="9">
        <f>IF(M58="","",MIN(100%,IFERROR(VLOOKUP(MIN(M58,100),'Paramètres'!$B$14:$D$114,3,FALSE),0)))</f>
        <v/>
      </c>
      <c r="R58" s="7">
        <f>IF(OR(N58="",Q58=""),"",N58*(1-Q58))</f>
        <v/>
      </c>
      <c r="S58" s="7">
        <f>IF(P58="","",P58*'Paramètres'!$B$4)</f>
        <v/>
      </c>
      <c r="T58" s="7">
        <f>IF(R58="","",R58*'Paramètres'!$B$5)</f>
        <v/>
      </c>
      <c r="U58" s="7">
        <f>IF(P58="","",IF(P58&gt;'Paramètres'!$B$6,P58*'Paramètres'!$B$7,0))</f>
        <v/>
      </c>
      <c r="V58" s="7">
        <f>IF(S58="","",SUM(S58:U58))</f>
        <v/>
      </c>
      <c r="W58" s="7">
        <f>IF(OR(N58="",V58=""),"",MAX(0,N58-V58))</f>
        <v/>
      </c>
      <c r="X58" s="10">
        <f>IF(A58="","",IF(M58="","Dates à renseigner",IF(N58=0,"Pas de plus-value imposable",IF(AND(O58=100%,Q58=100%),"Opération exonérée selon durée",IF(G58&lt;&gt;"Droit commun","Régime particulier à vérifier",IF(V58&gt;'Paramètres'!$B$6,"Fiscalité élevée à vérifier","Vérifier la fiscalité"))))))</f>
        <v/>
      </c>
      <c r="Y58" s="3" t="n"/>
      <c r="Z58" s="6" t="n"/>
      <c r="AA58" s="3" t="n"/>
      <c r="AB58" s="6" t="n"/>
    </row>
    <row r="59" ht="26" customHeight="1">
      <c r="A59" s="3" t="n"/>
      <c r="B59" s="4" t="n"/>
      <c r="C59" s="4" t="n"/>
      <c r="D59" s="5" t="n"/>
      <c r="E59" s="5" t="n"/>
      <c r="F59" s="3" t="n"/>
      <c r="G59" s="3" t="n"/>
      <c r="H59" s="6" t="n"/>
      <c r="I59" s="11">
        <f>IF(A59="","",IF(Y59="Forfait",H59*'Paramètres'!$B$8,IF(Y59="Réel",IF(Z59="",0,Z59),0)))</f>
        <v/>
      </c>
      <c r="J59" s="11">
        <f>IF(A59="","",IF(AA59="Forfait",IF(M59&gt;5,H59*'Paramètres'!$B$9,0),IF(AA59="Réel",IF(AB59="",0,AB59),0)))</f>
        <v/>
      </c>
      <c r="K59" s="6" t="n"/>
      <c r="L59" s="6" t="n"/>
      <c r="M59" s="12">
        <f>IF(OR(D59="",E59=""),"",IFERROR(DATEDIF(D59,E59,"Y"),""))</f>
        <v/>
      </c>
      <c r="N59" s="11">
        <f>IF(OR(A59="",H59="",K59=""),"",MAX(0,K59-IF(L59="",0,L59)-H59-I59-J59))</f>
        <v/>
      </c>
      <c r="O59" s="13">
        <f>IF(M59="","",MIN(100%,IFERROR(VLOOKUP(MIN(M59,100),'Paramètres'!$B$14:$D$114,2,FALSE),0)))</f>
        <v/>
      </c>
      <c r="P59" s="11">
        <f>IF(OR(N59="",O59=""),"",N59*(1-O59))</f>
        <v/>
      </c>
      <c r="Q59" s="13">
        <f>IF(M59="","",MIN(100%,IFERROR(VLOOKUP(MIN(M59,100),'Paramètres'!$B$14:$D$114,3,FALSE),0)))</f>
        <v/>
      </c>
      <c r="R59" s="11">
        <f>IF(OR(N59="",Q59=""),"",N59*(1-Q59))</f>
        <v/>
      </c>
      <c r="S59" s="11">
        <f>IF(P59="","",P59*'Paramètres'!$B$4)</f>
        <v/>
      </c>
      <c r="T59" s="11">
        <f>IF(R59="","",R59*'Paramètres'!$B$5)</f>
        <v/>
      </c>
      <c r="U59" s="11">
        <f>IF(P59="","",IF(P59&gt;'Paramètres'!$B$6,P59*'Paramètres'!$B$7,0))</f>
        <v/>
      </c>
      <c r="V59" s="11">
        <f>IF(S59="","",SUM(S59:U59))</f>
        <v/>
      </c>
      <c r="W59" s="11">
        <f>IF(OR(N59="",V59=""),"",MAX(0,N59-V59))</f>
        <v/>
      </c>
      <c r="X59" s="14">
        <f>IF(A59="","",IF(M59="","Dates à renseigner",IF(N59=0,"Pas de plus-value imposable",IF(AND(O59=100%,Q59=100%),"Opération exonérée selon durée",IF(G59&lt;&gt;"Droit commun","Régime particulier à vérifier",IF(V59&gt;'Paramètres'!$B$6,"Fiscalité élevée à vérifier","Vérifier la fiscalité"))))))</f>
        <v/>
      </c>
      <c r="Y59" s="3" t="n"/>
      <c r="Z59" s="6" t="n"/>
      <c r="AA59" s="3" t="n"/>
      <c r="AB59" s="6" t="n"/>
    </row>
    <row r="60" ht="26" customHeight="1">
      <c r="A60" s="3" t="n"/>
      <c r="B60" s="4" t="n"/>
      <c r="C60" s="4" t="n"/>
      <c r="D60" s="5" t="n"/>
      <c r="E60" s="5" t="n"/>
      <c r="F60" s="3" t="n"/>
      <c r="G60" s="3" t="n"/>
      <c r="H60" s="6" t="n"/>
      <c r="I60" s="7">
        <f>IF(A60="","",IF(Y60="Forfait",H60*'Paramètres'!$B$8,IF(Y60="Réel",IF(Z60="",0,Z60),0)))</f>
        <v/>
      </c>
      <c r="J60" s="7">
        <f>IF(A60="","",IF(AA60="Forfait",IF(M60&gt;5,H60*'Paramètres'!$B$9,0),IF(AA60="Réel",IF(AB60="",0,AB60),0)))</f>
        <v/>
      </c>
      <c r="K60" s="6" t="n"/>
      <c r="L60" s="6" t="n"/>
      <c r="M60" s="8">
        <f>IF(OR(D60="",E60=""),"",IFERROR(DATEDIF(D60,E60,"Y"),""))</f>
        <v/>
      </c>
      <c r="N60" s="7">
        <f>IF(OR(A60="",H60="",K60=""),"",MAX(0,K60-IF(L60="",0,L60)-H60-I60-J60))</f>
        <v/>
      </c>
      <c r="O60" s="9">
        <f>IF(M60="","",MIN(100%,IFERROR(VLOOKUP(MIN(M60,100),'Paramètres'!$B$14:$D$114,2,FALSE),0)))</f>
        <v/>
      </c>
      <c r="P60" s="7">
        <f>IF(OR(N60="",O60=""),"",N60*(1-O60))</f>
        <v/>
      </c>
      <c r="Q60" s="9">
        <f>IF(M60="","",MIN(100%,IFERROR(VLOOKUP(MIN(M60,100),'Paramètres'!$B$14:$D$114,3,FALSE),0)))</f>
        <v/>
      </c>
      <c r="R60" s="7">
        <f>IF(OR(N60="",Q60=""),"",N60*(1-Q60))</f>
        <v/>
      </c>
      <c r="S60" s="7">
        <f>IF(P60="","",P60*'Paramètres'!$B$4)</f>
        <v/>
      </c>
      <c r="T60" s="7">
        <f>IF(R60="","",R60*'Paramètres'!$B$5)</f>
        <v/>
      </c>
      <c r="U60" s="7">
        <f>IF(P60="","",IF(P60&gt;'Paramètres'!$B$6,P60*'Paramètres'!$B$7,0))</f>
        <v/>
      </c>
      <c r="V60" s="7">
        <f>IF(S60="","",SUM(S60:U60))</f>
        <v/>
      </c>
      <c r="W60" s="7">
        <f>IF(OR(N60="",V60=""),"",MAX(0,N60-V60))</f>
        <v/>
      </c>
      <c r="X60" s="10">
        <f>IF(A60="","",IF(M60="","Dates à renseigner",IF(N60=0,"Pas de plus-value imposable",IF(AND(O60=100%,Q60=100%),"Opération exonérée selon durée",IF(G60&lt;&gt;"Droit commun","Régime particulier à vérifier",IF(V60&gt;'Paramètres'!$B$6,"Fiscalité élevée à vérifier","Vérifier la fiscalité"))))))</f>
        <v/>
      </c>
      <c r="Y60" s="3" t="n"/>
      <c r="Z60" s="6" t="n"/>
      <c r="AA60" s="3" t="n"/>
      <c r="AB60" s="6" t="n"/>
    </row>
    <row r="61" ht="26" customHeight="1">
      <c r="A61" s="3" t="n"/>
      <c r="B61" s="4" t="n"/>
      <c r="C61" s="4" t="n"/>
      <c r="D61" s="5" t="n"/>
      <c r="E61" s="5" t="n"/>
      <c r="F61" s="3" t="n"/>
      <c r="G61" s="3" t="n"/>
      <c r="H61" s="6" t="n"/>
      <c r="I61" s="11">
        <f>IF(A61="","",IF(Y61="Forfait",H61*'Paramètres'!$B$8,IF(Y61="Réel",IF(Z61="",0,Z61),0)))</f>
        <v/>
      </c>
      <c r="J61" s="11">
        <f>IF(A61="","",IF(AA61="Forfait",IF(M61&gt;5,H61*'Paramètres'!$B$9,0),IF(AA61="Réel",IF(AB61="",0,AB61),0)))</f>
        <v/>
      </c>
      <c r="K61" s="6" t="n"/>
      <c r="L61" s="6" t="n"/>
      <c r="M61" s="12">
        <f>IF(OR(D61="",E61=""),"",IFERROR(DATEDIF(D61,E61,"Y"),""))</f>
        <v/>
      </c>
      <c r="N61" s="11">
        <f>IF(OR(A61="",H61="",K61=""),"",MAX(0,K61-IF(L61="",0,L61)-H61-I61-J61))</f>
        <v/>
      </c>
      <c r="O61" s="13">
        <f>IF(M61="","",MIN(100%,IFERROR(VLOOKUP(MIN(M61,100),'Paramètres'!$B$14:$D$114,2,FALSE),0)))</f>
        <v/>
      </c>
      <c r="P61" s="11">
        <f>IF(OR(N61="",O61=""),"",N61*(1-O61))</f>
        <v/>
      </c>
      <c r="Q61" s="13">
        <f>IF(M61="","",MIN(100%,IFERROR(VLOOKUP(MIN(M61,100),'Paramètres'!$B$14:$D$114,3,FALSE),0)))</f>
        <v/>
      </c>
      <c r="R61" s="11">
        <f>IF(OR(N61="",Q61=""),"",N61*(1-Q61))</f>
        <v/>
      </c>
      <c r="S61" s="11">
        <f>IF(P61="","",P61*'Paramètres'!$B$4)</f>
        <v/>
      </c>
      <c r="T61" s="11">
        <f>IF(R61="","",R61*'Paramètres'!$B$5)</f>
        <v/>
      </c>
      <c r="U61" s="11">
        <f>IF(P61="","",IF(P61&gt;'Paramètres'!$B$6,P61*'Paramètres'!$B$7,0))</f>
        <v/>
      </c>
      <c r="V61" s="11">
        <f>IF(S61="","",SUM(S61:U61))</f>
        <v/>
      </c>
      <c r="W61" s="11">
        <f>IF(OR(N61="",V61=""),"",MAX(0,N61-V61))</f>
        <v/>
      </c>
      <c r="X61" s="14">
        <f>IF(A61="","",IF(M61="","Dates à renseigner",IF(N61=0,"Pas de plus-value imposable",IF(AND(O61=100%,Q61=100%),"Opération exonérée selon durée",IF(G61&lt;&gt;"Droit commun","Régime particulier à vérifier",IF(V61&gt;'Paramètres'!$B$6,"Fiscalité élevée à vérifier","Vérifier la fiscalité"))))))</f>
        <v/>
      </c>
      <c r="Y61" s="3" t="n"/>
      <c r="Z61" s="6" t="n"/>
      <c r="AA61" s="3" t="n"/>
      <c r="AB61" s="6" t="n"/>
    </row>
    <row r="62" ht="26" customHeight="1">
      <c r="A62" s="3" t="n"/>
      <c r="B62" s="4" t="n"/>
      <c r="C62" s="4" t="n"/>
      <c r="D62" s="5" t="n"/>
      <c r="E62" s="5" t="n"/>
      <c r="F62" s="3" t="n"/>
      <c r="G62" s="3" t="n"/>
      <c r="H62" s="6" t="n"/>
      <c r="I62" s="7">
        <f>IF(A62="","",IF(Y62="Forfait",H62*'Paramètres'!$B$8,IF(Y62="Réel",IF(Z62="",0,Z62),0)))</f>
        <v/>
      </c>
      <c r="J62" s="7">
        <f>IF(A62="","",IF(AA62="Forfait",IF(M62&gt;5,H62*'Paramètres'!$B$9,0),IF(AA62="Réel",IF(AB62="",0,AB62),0)))</f>
        <v/>
      </c>
      <c r="K62" s="6" t="n"/>
      <c r="L62" s="6" t="n"/>
      <c r="M62" s="8">
        <f>IF(OR(D62="",E62=""),"",IFERROR(DATEDIF(D62,E62,"Y"),""))</f>
        <v/>
      </c>
      <c r="N62" s="7">
        <f>IF(OR(A62="",H62="",K62=""),"",MAX(0,K62-IF(L62="",0,L62)-H62-I62-J62))</f>
        <v/>
      </c>
      <c r="O62" s="9">
        <f>IF(M62="","",MIN(100%,IFERROR(VLOOKUP(MIN(M62,100),'Paramètres'!$B$14:$D$114,2,FALSE),0)))</f>
        <v/>
      </c>
      <c r="P62" s="7">
        <f>IF(OR(N62="",O62=""),"",N62*(1-O62))</f>
        <v/>
      </c>
      <c r="Q62" s="9">
        <f>IF(M62="","",MIN(100%,IFERROR(VLOOKUP(MIN(M62,100),'Paramètres'!$B$14:$D$114,3,FALSE),0)))</f>
        <v/>
      </c>
      <c r="R62" s="7">
        <f>IF(OR(N62="",Q62=""),"",N62*(1-Q62))</f>
        <v/>
      </c>
      <c r="S62" s="7">
        <f>IF(P62="","",P62*'Paramètres'!$B$4)</f>
        <v/>
      </c>
      <c r="T62" s="7">
        <f>IF(R62="","",R62*'Paramètres'!$B$5)</f>
        <v/>
      </c>
      <c r="U62" s="7">
        <f>IF(P62="","",IF(P62&gt;'Paramètres'!$B$6,P62*'Paramètres'!$B$7,0))</f>
        <v/>
      </c>
      <c r="V62" s="7">
        <f>IF(S62="","",SUM(S62:U62))</f>
        <v/>
      </c>
      <c r="W62" s="7">
        <f>IF(OR(N62="",V62=""),"",MAX(0,N62-V62))</f>
        <v/>
      </c>
      <c r="X62" s="10">
        <f>IF(A62="","",IF(M62="","Dates à renseigner",IF(N62=0,"Pas de plus-value imposable",IF(AND(O62=100%,Q62=100%),"Opération exonérée selon durée",IF(G62&lt;&gt;"Droit commun","Régime particulier à vérifier",IF(V62&gt;'Paramètres'!$B$6,"Fiscalité élevée à vérifier","Vérifier la fiscalité"))))))</f>
        <v/>
      </c>
      <c r="Y62" s="3" t="n"/>
      <c r="Z62" s="6" t="n"/>
      <c r="AA62" s="3" t="n"/>
      <c r="AB62" s="6" t="n"/>
    </row>
    <row r="63" ht="26" customHeight="1">
      <c r="A63" s="3" t="n"/>
      <c r="B63" s="4" t="n"/>
      <c r="C63" s="4" t="n"/>
      <c r="D63" s="5" t="n"/>
      <c r="E63" s="5" t="n"/>
      <c r="F63" s="3" t="n"/>
      <c r="G63" s="3" t="n"/>
      <c r="H63" s="6" t="n"/>
      <c r="I63" s="11">
        <f>IF(A63="","",IF(Y63="Forfait",H63*'Paramètres'!$B$8,IF(Y63="Réel",IF(Z63="",0,Z63),0)))</f>
        <v/>
      </c>
      <c r="J63" s="11">
        <f>IF(A63="","",IF(AA63="Forfait",IF(M63&gt;5,H63*'Paramètres'!$B$9,0),IF(AA63="Réel",IF(AB63="",0,AB63),0)))</f>
        <v/>
      </c>
      <c r="K63" s="6" t="n"/>
      <c r="L63" s="6" t="n"/>
      <c r="M63" s="12">
        <f>IF(OR(D63="",E63=""),"",IFERROR(DATEDIF(D63,E63,"Y"),""))</f>
        <v/>
      </c>
      <c r="N63" s="11">
        <f>IF(OR(A63="",H63="",K63=""),"",MAX(0,K63-IF(L63="",0,L63)-H63-I63-J63))</f>
        <v/>
      </c>
      <c r="O63" s="13">
        <f>IF(M63="","",MIN(100%,IFERROR(VLOOKUP(MIN(M63,100),'Paramètres'!$B$14:$D$114,2,FALSE),0)))</f>
        <v/>
      </c>
      <c r="P63" s="11">
        <f>IF(OR(N63="",O63=""),"",N63*(1-O63))</f>
        <v/>
      </c>
      <c r="Q63" s="13">
        <f>IF(M63="","",MIN(100%,IFERROR(VLOOKUP(MIN(M63,100),'Paramètres'!$B$14:$D$114,3,FALSE),0)))</f>
        <v/>
      </c>
      <c r="R63" s="11">
        <f>IF(OR(N63="",Q63=""),"",N63*(1-Q63))</f>
        <v/>
      </c>
      <c r="S63" s="11">
        <f>IF(P63="","",P63*'Paramètres'!$B$4)</f>
        <v/>
      </c>
      <c r="T63" s="11">
        <f>IF(R63="","",R63*'Paramètres'!$B$5)</f>
        <v/>
      </c>
      <c r="U63" s="11">
        <f>IF(P63="","",IF(P63&gt;'Paramètres'!$B$6,P63*'Paramètres'!$B$7,0))</f>
        <v/>
      </c>
      <c r="V63" s="11">
        <f>IF(S63="","",SUM(S63:U63))</f>
        <v/>
      </c>
      <c r="W63" s="11">
        <f>IF(OR(N63="",V63=""),"",MAX(0,N63-V63))</f>
        <v/>
      </c>
      <c r="X63" s="14">
        <f>IF(A63="","",IF(M63="","Dates à renseigner",IF(N63=0,"Pas de plus-value imposable",IF(AND(O63=100%,Q63=100%),"Opération exonérée selon durée",IF(G63&lt;&gt;"Droit commun","Régime particulier à vérifier",IF(V63&gt;'Paramètres'!$B$6,"Fiscalité élevée à vérifier","Vérifier la fiscalité"))))))</f>
        <v/>
      </c>
      <c r="Y63" s="3" t="n"/>
      <c r="Z63" s="6" t="n"/>
      <c r="AA63" s="3" t="n"/>
      <c r="AB63" s="6" t="n"/>
    </row>
    <row r="64" ht="26" customHeight="1">
      <c r="A64" s="3" t="n"/>
      <c r="B64" s="4" t="n"/>
      <c r="C64" s="4" t="n"/>
      <c r="D64" s="5" t="n"/>
      <c r="E64" s="5" t="n"/>
      <c r="F64" s="3" t="n"/>
      <c r="G64" s="3" t="n"/>
      <c r="H64" s="6" t="n"/>
      <c r="I64" s="7">
        <f>IF(A64="","",IF(Y64="Forfait",H64*'Paramètres'!$B$8,IF(Y64="Réel",IF(Z64="",0,Z64),0)))</f>
        <v/>
      </c>
      <c r="J64" s="7">
        <f>IF(A64="","",IF(AA64="Forfait",IF(M64&gt;5,H64*'Paramètres'!$B$9,0),IF(AA64="Réel",IF(AB64="",0,AB64),0)))</f>
        <v/>
      </c>
      <c r="K64" s="6" t="n"/>
      <c r="L64" s="6" t="n"/>
      <c r="M64" s="8">
        <f>IF(OR(D64="",E64=""),"",IFERROR(DATEDIF(D64,E64,"Y"),""))</f>
        <v/>
      </c>
      <c r="N64" s="7">
        <f>IF(OR(A64="",H64="",K64=""),"",MAX(0,K64-IF(L64="",0,L64)-H64-I64-J64))</f>
        <v/>
      </c>
      <c r="O64" s="9">
        <f>IF(M64="","",MIN(100%,IFERROR(VLOOKUP(MIN(M64,100),'Paramètres'!$B$14:$D$114,2,FALSE),0)))</f>
        <v/>
      </c>
      <c r="P64" s="7">
        <f>IF(OR(N64="",O64=""),"",N64*(1-O64))</f>
        <v/>
      </c>
      <c r="Q64" s="9">
        <f>IF(M64="","",MIN(100%,IFERROR(VLOOKUP(MIN(M64,100),'Paramètres'!$B$14:$D$114,3,FALSE),0)))</f>
        <v/>
      </c>
      <c r="R64" s="7">
        <f>IF(OR(N64="",Q64=""),"",N64*(1-Q64))</f>
        <v/>
      </c>
      <c r="S64" s="7">
        <f>IF(P64="","",P64*'Paramètres'!$B$4)</f>
        <v/>
      </c>
      <c r="T64" s="7">
        <f>IF(R64="","",R64*'Paramètres'!$B$5)</f>
        <v/>
      </c>
      <c r="U64" s="7">
        <f>IF(P64="","",IF(P64&gt;'Paramètres'!$B$6,P64*'Paramètres'!$B$7,0))</f>
        <v/>
      </c>
      <c r="V64" s="7">
        <f>IF(S64="","",SUM(S64:U64))</f>
        <v/>
      </c>
      <c r="W64" s="7">
        <f>IF(OR(N64="",V64=""),"",MAX(0,N64-V64))</f>
        <v/>
      </c>
      <c r="X64" s="10">
        <f>IF(A64="","",IF(M64="","Dates à renseigner",IF(N64=0,"Pas de plus-value imposable",IF(AND(O64=100%,Q64=100%),"Opération exonérée selon durée",IF(G64&lt;&gt;"Droit commun","Régime particulier à vérifier",IF(V64&gt;'Paramètres'!$B$6,"Fiscalité élevée à vérifier","Vérifier la fiscalité"))))))</f>
        <v/>
      </c>
      <c r="Y64" s="3" t="n"/>
      <c r="Z64" s="6" t="n"/>
      <c r="AA64" s="3" t="n"/>
      <c r="AB64" s="6" t="n"/>
    </row>
    <row r="65" ht="26" customHeight="1">
      <c r="A65" s="3" t="n"/>
      <c r="B65" s="4" t="n"/>
      <c r="C65" s="4" t="n"/>
      <c r="D65" s="5" t="n"/>
      <c r="E65" s="5" t="n"/>
      <c r="F65" s="3" t="n"/>
      <c r="G65" s="3" t="n"/>
      <c r="H65" s="6" t="n"/>
      <c r="I65" s="11">
        <f>IF(A65="","",IF(Y65="Forfait",H65*'Paramètres'!$B$8,IF(Y65="Réel",IF(Z65="",0,Z65),0)))</f>
        <v/>
      </c>
      <c r="J65" s="11">
        <f>IF(A65="","",IF(AA65="Forfait",IF(M65&gt;5,H65*'Paramètres'!$B$9,0),IF(AA65="Réel",IF(AB65="",0,AB65),0)))</f>
        <v/>
      </c>
      <c r="K65" s="6" t="n"/>
      <c r="L65" s="6" t="n"/>
      <c r="M65" s="12">
        <f>IF(OR(D65="",E65=""),"",IFERROR(DATEDIF(D65,E65,"Y"),""))</f>
        <v/>
      </c>
      <c r="N65" s="11">
        <f>IF(OR(A65="",H65="",K65=""),"",MAX(0,K65-IF(L65="",0,L65)-H65-I65-J65))</f>
        <v/>
      </c>
      <c r="O65" s="13">
        <f>IF(M65="","",MIN(100%,IFERROR(VLOOKUP(MIN(M65,100),'Paramètres'!$B$14:$D$114,2,FALSE),0)))</f>
        <v/>
      </c>
      <c r="P65" s="11">
        <f>IF(OR(N65="",O65=""),"",N65*(1-O65))</f>
        <v/>
      </c>
      <c r="Q65" s="13">
        <f>IF(M65="","",MIN(100%,IFERROR(VLOOKUP(MIN(M65,100),'Paramètres'!$B$14:$D$114,3,FALSE),0)))</f>
        <v/>
      </c>
      <c r="R65" s="11">
        <f>IF(OR(N65="",Q65=""),"",N65*(1-Q65))</f>
        <v/>
      </c>
      <c r="S65" s="11">
        <f>IF(P65="","",P65*'Paramètres'!$B$4)</f>
        <v/>
      </c>
      <c r="T65" s="11">
        <f>IF(R65="","",R65*'Paramètres'!$B$5)</f>
        <v/>
      </c>
      <c r="U65" s="11">
        <f>IF(P65="","",IF(P65&gt;'Paramètres'!$B$6,P65*'Paramètres'!$B$7,0))</f>
        <v/>
      </c>
      <c r="V65" s="11">
        <f>IF(S65="","",SUM(S65:U65))</f>
        <v/>
      </c>
      <c r="W65" s="11">
        <f>IF(OR(N65="",V65=""),"",MAX(0,N65-V65))</f>
        <v/>
      </c>
      <c r="X65" s="14">
        <f>IF(A65="","",IF(M65="","Dates à renseigner",IF(N65=0,"Pas de plus-value imposable",IF(AND(O65=100%,Q65=100%),"Opération exonérée selon durée",IF(G65&lt;&gt;"Droit commun","Régime particulier à vérifier",IF(V65&gt;'Paramètres'!$B$6,"Fiscalité élevée à vérifier","Vérifier la fiscalité"))))))</f>
        <v/>
      </c>
      <c r="Y65" s="3" t="n"/>
      <c r="Z65" s="6" t="n"/>
      <c r="AA65" s="3" t="n"/>
      <c r="AB65" s="6" t="n"/>
    </row>
    <row r="66" ht="26" customHeight="1">
      <c r="A66" s="3" t="n"/>
      <c r="B66" s="4" t="n"/>
      <c r="C66" s="4" t="n"/>
      <c r="D66" s="5" t="n"/>
      <c r="E66" s="5" t="n"/>
      <c r="F66" s="3" t="n"/>
      <c r="G66" s="3" t="n"/>
      <c r="H66" s="6" t="n"/>
      <c r="I66" s="7">
        <f>IF(A66="","",IF(Y66="Forfait",H66*'Paramètres'!$B$8,IF(Y66="Réel",IF(Z66="",0,Z66),0)))</f>
        <v/>
      </c>
      <c r="J66" s="7">
        <f>IF(A66="","",IF(AA66="Forfait",IF(M66&gt;5,H66*'Paramètres'!$B$9,0),IF(AA66="Réel",IF(AB66="",0,AB66),0)))</f>
        <v/>
      </c>
      <c r="K66" s="6" t="n"/>
      <c r="L66" s="6" t="n"/>
      <c r="M66" s="8">
        <f>IF(OR(D66="",E66=""),"",IFERROR(DATEDIF(D66,E66,"Y"),""))</f>
        <v/>
      </c>
      <c r="N66" s="7">
        <f>IF(OR(A66="",H66="",K66=""),"",MAX(0,K66-IF(L66="",0,L66)-H66-I66-J66))</f>
        <v/>
      </c>
      <c r="O66" s="9">
        <f>IF(M66="","",MIN(100%,IFERROR(VLOOKUP(MIN(M66,100),'Paramètres'!$B$14:$D$114,2,FALSE),0)))</f>
        <v/>
      </c>
      <c r="P66" s="7">
        <f>IF(OR(N66="",O66=""),"",N66*(1-O66))</f>
        <v/>
      </c>
      <c r="Q66" s="9">
        <f>IF(M66="","",MIN(100%,IFERROR(VLOOKUP(MIN(M66,100),'Paramètres'!$B$14:$D$114,3,FALSE),0)))</f>
        <v/>
      </c>
      <c r="R66" s="7">
        <f>IF(OR(N66="",Q66=""),"",N66*(1-Q66))</f>
        <v/>
      </c>
      <c r="S66" s="7">
        <f>IF(P66="","",P66*'Paramètres'!$B$4)</f>
        <v/>
      </c>
      <c r="T66" s="7">
        <f>IF(R66="","",R66*'Paramètres'!$B$5)</f>
        <v/>
      </c>
      <c r="U66" s="7">
        <f>IF(P66="","",IF(P66&gt;'Paramètres'!$B$6,P66*'Paramètres'!$B$7,0))</f>
        <v/>
      </c>
      <c r="V66" s="7">
        <f>IF(S66="","",SUM(S66:U66))</f>
        <v/>
      </c>
      <c r="W66" s="7">
        <f>IF(OR(N66="",V66=""),"",MAX(0,N66-V66))</f>
        <v/>
      </c>
      <c r="X66" s="10">
        <f>IF(A66="","",IF(M66="","Dates à renseigner",IF(N66=0,"Pas de plus-value imposable",IF(AND(O66=100%,Q66=100%),"Opération exonérée selon durée",IF(G66&lt;&gt;"Droit commun","Régime particulier à vérifier",IF(V66&gt;'Paramètres'!$B$6,"Fiscalité élevée à vérifier","Vérifier la fiscalité"))))))</f>
        <v/>
      </c>
      <c r="Y66" s="3" t="n"/>
      <c r="Z66" s="6" t="n"/>
      <c r="AA66" s="3" t="n"/>
      <c r="AB66" s="6" t="n"/>
    </row>
    <row r="67" ht="26" customHeight="1">
      <c r="A67" s="3" t="n"/>
      <c r="B67" s="4" t="n"/>
      <c r="C67" s="4" t="n"/>
      <c r="D67" s="5" t="n"/>
      <c r="E67" s="5" t="n"/>
      <c r="F67" s="3" t="n"/>
      <c r="G67" s="3" t="n"/>
      <c r="H67" s="6" t="n"/>
      <c r="I67" s="11">
        <f>IF(A67="","",IF(Y67="Forfait",H67*'Paramètres'!$B$8,IF(Y67="Réel",IF(Z67="",0,Z67),0)))</f>
        <v/>
      </c>
      <c r="J67" s="11">
        <f>IF(A67="","",IF(AA67="Forfait",IF(M67&gt;5,H67*'Paramètres'!$B$9,0),IF(AA67="Réel",IF(AB67="",0,AB67),0)))</f>
        <v/>
      </c>
      <c r="K67" s="6" t="n"/>
      <c r="L67" s="6" t="n"/>
      <c r="M67" s="12">
        <f>IF(OR(D67="",E67=""),"",IFERROR(DATEDIF(D67,E67,"Y"),""))</f>
        <v/>
      </c>
      <c r="N67" s="11">
        <f>IF(OR(A67="",H67="",K67=""),"",MAX(0,K67-IF(L67="",0,L67)-H67-I67-J67))</f>
        <v/>
      </c>
      <c r="O67" s="13">
        <f>IF(M67="","",MIN(100%,IFERROR(VLOOKUP(MIN(M67,100),'Paramètres'!$B$14:$D$114,2,FALSE),0)))</f>
        <v/>
      </c>
      <c r="P67" s="11">
        <f>IF(OR(N67="",O67=""),"",N67*(1-O67))</f>
        <v/>
      </c>
      <c r="Q67" s="13">
        <f>IF(M67="","",MIN(100%,IFERROR(VLOOKUP(MIN(M67,100),'Paramètres'!$B$14:$D$114,3,FALSE),0)))</f>
        <v/>
      </c>
      <c r="R67" s="11">
        <f>IF(OR(N67="",Q67=""),"",N67*(1-Q67))</f>
        <v/>
      </c>
      <c r="S67" s="11">
        <f>IF(P67="","",P67*'Paramètres'!$B$4)</f>
        <v/>
      </c>
      <c r="T67" s="11">
        <f>IF(R67="","",R67*'Paramètres'!$B$5)</f>
        <v/>
      </c>
      <c r="U67" s="11">
        <f>IF(P67="","",IF(P67&gt;'Paramètres'!$B$6,P67*'Paramètres'!$B$7,0))</f>
        <v/>
      </c>
      <c r="V67" s="11">
        <f>IF(S67="","",SUM(S67:U67))</f>
        <v/>
      </c>
      <c r="W67" s="11">
        <f>IF(OR(N67="",V67=""),"",MAX(0,N67-V67))</f>
        <v/>
      </c>
      <c r="X67" s="14">
        <f>IF(A67="","",IF(M67="","Dates à renseigner",IF(N67=0,"Pas de plus-value imposable",IF(AND(O67=100%,Q67=100%),"Opération exonérée selon durée",IF(G67&lt;&gt;"Droit commun","Régime particulier à vérifier",IF(V67&gt;'Paramètres'!$B$6,"Fiscalité élevée à vérifier","Vérifier la fiscalité"))))))</f>
        <v/>
      </c>
      <c r="Y67" s="3" t="n"/>
      <c r="Z67" s="6" t="n"/>
      <c r="AA67" s="3" t="n"/>
      <c r="AB67" s="6" t="n"/>
    </row>
    <row r="68" ht="26" customHeight="1">
      <c r="A68" s="3" t="n"/>
      <c r="B68" s="4" t="n"/>
      <c r="C68" s="4" t="n"/>
      <c r="D68" s="5" t="n"/>
      <c r="E68" s="5" t="n"/>
      <c r="F68" s="3" t="n"/>
      <c r="G68" s="3" t="n"/>
      <c r="H68" s="6" t="n"/>
      <c r="I68" s="7">
        <f>IF(A68="","",IF(Y68="Forfait",H68*'Paramètres'!$B$8,IF(Y68="Réel",IF(Z68="",0,Z68),0)))</f>
        <v/>
      </c>
      <c r="J68" s="7">
        <f>IF(A68="","",IF(AA68="Forfait",IF(M68&gt;5,H68*'Paramètres'!$B$9,0),IF(AA68="Réel",IF(AB68="",0,AB68),0)))</f>
        <v/>
      </c>
      <c r="K68" s="6" t="n"/>
      <c r="L68" s="6" t="n"/>
      <c r="M68" s="8">
        <f>IF(OR(D68="",E68=""),"",IFERROR(DATEDIF(D68,E68,"Y"),""))</f>
        <v/>
      </c>
      <c r="N68" s="7">
        <f>IF(OR(A68="",H68="",K68=""),"",MAX(0,K68-IF(L68="",0,L68)-H68-I68-J68))</f>
        <v/>
      </c>
      <c r="O68" s="9">
        <f>IF(M68="","",MIN(100%,IFERROR(VLOOKUP(MIN(M68,100),'Paramètres'!$B$14:$D$114,2,FALSE),0)))</f>
        <v/>
      </c>
      <c r="P68" s="7">
        <f>IF(OR(N68="",O68=""),"",N68*(1-O68))</f>
        <v/>
      </c>
      <c r="Q68" s="9">
        <f>IF(M68="","",MIN(100%,IFERROR(VLOOKUP(MIN(M68,100),'Paramètres'!$B$14:$D$114,3,FALSE),0)))</f>
        <v/>
      </c>
      <c r="R68" s="7">
        <f>IF(OR(N68="",Q68=""),"",N68*(1-Q68))</f>
        <v/>
      </c>
      <c r="S68" s="7">
        <f>IF(P68="","",P68*'Paramètres'!$B$4)</f>
        <v/>
      </c>
      <c r="T68" s="7">
        <f>IF(R68="","",R68*'Paramètres'!$B$5)</f>
        <v/>
      </c>
      <c r="U68" s="7">
        <f>IF(P68="","",IF(P68&gt;'Paramètres'!$B$6,P68*'Paramètres'!$B$7,0))</f>
        <v/>
      </c>
      <c r="V68" s="7">
        <f>IF(S68="","",SUM(S68:U68))</f>
        <v/>
      </c>
      <c r="W68" s="7">
        <f>IF(OR(N68="",V68=""),"",MAX(0,N68-V68))</f>
        <v/>
      </c>
      <c r="X68" s="10">
        <f>IF(A68="","",IF(M68="","Dates à renseigner",IF(N68=0,"Pas de plus-value imposable",IF(AND(O68=100%,Q68=100%),"Opération exonérée selon durée",IF(G68&lt;&gt;"Droit commun","Régime particulier à vérifier",IF(V68&gt;'Paramètres'!$B$6,"Fiscalité élevée à vérifier","Vérifier la fiscalité"))))))</f>
        <v/>
      </c>
      <c r="Y68" s="3" t="n"/>
      <c r="Z68" s="6" t="n"/>
      <c r="AA68" s="3" t="n"/>
      <c r="AB68" s="6" t="n"/>
    </row>
    <row r="69" ht="26" customHeight="1">
      <c r="A69" s="3" t="n"/>
      <c r="B69" s="4" t="n"/>
      <c r="C69" s="4" t="n"/>
      <c r="D69" s="5" t="n"/>
      <c r="E69" s="5" t="n"/>
      <c r="F69" s="3" t="n"/>
      <c r="G69" s="3" t="n"/>
      <c r="H69" s="6" t="n"/>
      <c r="I69" s="11">
        <f>IF(A69="","",IF(Y69="Forfait",H69*'Paramètres'!$B$8,IF(Y69="Réel",IF(Z69="",0,Z69),0)))</f>
        <v/>
      </c>
      <c r="J69" s="11">
        <f>IF(A69="","",IF(AA69="Forfait",IF(M69&gt;5,H69*'Paramètres'!$B$9,0),IF(AA69="Réel",IF(AB69="",0,AB69),0)))</f>
        <v/>
      </c>
      <c r="K69" s="6" t="n"/>
      <c r="L69" s="6" t="n"/>
      <c r="M69" s="12">
        <f>IF(OR(D69="",E69=""),"",IFERROR(DATEDIF(D69,E69,"Y"),""))</f>
        <v/>
      </c>
      <c r="N69" s="11">
        <f>IF(OR(A69="",H69="",K69=""),"",MAX(0,K69-IF(L69="",0,L69)-H69-I69-J69))</f>
        <v/>
      </c>
      <c r="O69" s="13">
        <f>IF(M69="","",MIN(100%,IFERROR(VLOOKUP(MIN(M69,100),'Paramètres'!$B$14:$D$114,2,FALSE),0)))</f>
        <v/>
      </c>
      <c r="P69" s="11">
        <f>IF(OR(N69="",O69=""),"",N69*(1-O69))</f>
        <v/>
      </c>
      <c r="Q69" s="13">
        <f>IF(M69="","",MIN(100%,IFERROR(VLOOKUP(MIN(M69,100),'Paramètres'!$B$14:$D$114,3,FALSE),0)))</f>
        <v/>
      </c>
      <c r="R69" s="11">
        <f>IF(OR(N69="",Q69=""),"",N69*(1-Q69))</f>
        <v/>
      </c>
      <c r="S69" s="11">
        <f>IF(P69="","",P69*'Paramètres'!$B$4)</f>
        <v/>
      </c>
      <c r="T69" s="11">
        <f>IF(R69="","",R69*'Paramètres'!$B$5)</f>
        <v/>
      </c>
      <c r="U69" s="11">
        <f>IF(P69="","",IF(P69&gt;'Paramètres'!$B$6,P69*'Paramètres'!$B$7,0))</f>
        <v/>
      </c>
      <c r="V69" s="11">
        <f>IF(S69="","",SUM(S69:U69))</f>
        <v/>
      </c>
      <c r="W69" s="11">
        <f>IF(OR(N69="",V69=""),"",MAX(0,N69-V69))</f>
        <v/>
      </c>
      <c r="X69" s="14">
        <f>IF(A69="","",IF(M69="","Dates à renseigner",IF(N69=0,"Pas de plus-value imposable",IF(AND(O69=100%,Q69=100%),"Opération exonérée selon durée",IF(G69&lt;&gt;"Droit commun","Régime particulier à vérifier",IF(V69&gt;'Paramètres'!$B$6,"Fiscalité élevée à vérifier","Vérifier la fiscalité"))))))</f>
        <v/>
      </c>
      <c r="Y69" s="3" t="n"/>
      <c r="Z69" s="6" t="n"/>
      <c r="AA69" s="3" t="n"/>
      <c r="AB69" s="6" t="n"/>
    </row>
    <row r="70" ht="26" customHeight="1">
      <c r="A70" s="3" t="n"/>
      <c r="B70" s="4" t="n"/>
      <c r="C70" s="4" t="n"/>
      <c r="D70" s="5" t="n"/>
      <c r="E70" s="5" t="n"/>
      <c r="F70" s="3" t="n"/>
      <c r="G70" s="3" t="n"/>
      <c r="H70" s="6" t="n"/>
      <c r="I70" s="7">
        <f>IF(A70="","",IF(Y70="Forfait",H70*'Paramètres'!$B$8,IF(Y70="Réel",IF(Z70="",0,Z70),0)))</f>
        <v/>
      </c>
      <c r="J70" s="7">
        <f>IF(A70="","",IF(AA70="Forfait",IF(M70&gt;5,H70*'Paramètres'!$B$9,0),IF(AA70="Réel",IF(AB70="",0,AB70),0)))</f>
        <v/>
      </c>
      <c r="K70" s="6" t="n"/>
      <c r="L70" s="6" t="n"/>
      <c r="M70" s="8">
        <f>IF(OR(D70="",E70=""),"",IFERROR(DATEDIF(D70,E70,"Y"),""))</f>
        <v/>
      </c>
      <c r="N70" s="7">
        <f>IF(OR(A70="",H70="",K70=""),"",MAX(0,K70-IF(L70="",0,L70)-H70-I70-J70))</f>
        <v/>
      </c>
      <c r="O70" s="9">
        <f>IF(M70="","",MIN(100%,IFERROR(VLOOKUP(MIN(M70,100),'Paramètres'!$B$14:$D$114,2,FALSE),0)))</f>
        <v/>
      </c>
      <c r="P70" s="7">
        <f>IF(OR(N70="",O70=""),"",N70*(1-O70))</f>
        <v/>
      </c>
      <c r="Q70" s="9">
        <f>IF(M70="","",MIN(100%,IFERROR(VLOOKUP(MIN(M70,100),'Paramètres'!$B$14:$D$114,3,FALSE),0)))</f>
        <v/>
      </c>
      <c r="R70" s="7">
        <f>IF(OR(N70="",Q70=""),"",N70*(1-Q70))</f>
        <v/>
      </c>
      <c r="S70" s="7">
        <f>IF(P70="","",P70*'Paramètres'!$B$4)</f>
        <v/>
      </c>
      <c r="T70" s="7">
        <f>IF(R70="","",R70*'Paramètres'!$B$5)</f>
        <v/>
      </c>
      <c r="U70" s="7">
        <f>IF(P70="","",IF(P70&gt;'Paramètres'!$B$6,P70*'Paramètres'!$B$7,0))</f>
        <v/>
      </c>
      <c r="V70" s="7">
        <f>IF(S70="","",SUM(S70:U70))</f>
        <v/>
      </c>
      <c r="W70" s="7">
        <f>IF(OR(N70="",V70=""),"",MAX(0,N70-V70))</f>
        <v/>
      </c>
      <c r="X70" s="10">
        <f>IF(A70="","",IF(M70="","Dates à renseigner",IF(N70=0,"Pas de plus-value imposable",IF(AND(O70=100%,Q70=100%),"Opération exonérée selon durée",IF(G70&lt;&gt;"Droit commun","Régime particulier à vérifier",IF(V70&gt;'Paramètres'!$B$6,"Fiscalité élevée à vérifier","Vérifier la fiscalité"))))))</f>
        <v/>
      </c>
      <c r="Y70" s="3" t="n"/>
      <c r="Z70" s="6" t="n"/>
      <c r="AA70" s="3" t="n"/>
      <c r="AB70" s="6" t="n"/>
    </row>
    <row r="71" ht="26" customHeight="1">
      <c r="A71" s="3" t="n"/>
      <c r="B71" s="4" t="n"/>
      <c r="C71" s="4" t="n"/>
      <c r="D71" s="5" t="n"/>
      <c r="E71" s="5" t="n"/>
      <c r="F71" s="3" t="n"/>
      <c r="G71" s="3" t="n"/>
      <c r="H71" s="6" t="n"/>
      <c r="I71" s="11">
        <f>IF(A71="","",IF(Y71="Forfait",H71*'Paramètres'!$B$8,IF(Y71="Réel",IF(Z71="",0,Z71),0)))</f>
        <v/>
      </c>
      <c r="J71" s="11">
        <f>IF(A71="","",IF(AA71="Forfait",IF(M71&gt;5,H71*'Paramètres'!$B$9,0),IF(AA71="Réel",IF(AB71="",0,AB71),0)))</f>
        <v/>
      </c>
      <c r="K71" s="6" t="n"/>
      <c r="L71" s="6" t="n"/>
      <c r="M71" s="12">
        <f>IF(OR(D71="",E71=""),"",IFERROR(DATEDIF(D71,E71,"Y"),""))</f>
        <v/>
      </c>
      <c r="N71" s="11">
        <f>IF(OR(A71="",H71="",K71=""),"",MAX(0,K71-IF(L71="",0,L71)-H71-I71-J71))</f>
        <v/>
      </c>
      <c r="O71" s="13">
        <f>IF(M71="","",MIN(100%,IFERROR(VLOOKUP(MIN(M71,100),'Paramètres'!$B$14:$D$114,2,FALSE),0)))</f>
        <v/>
      </c>
      <c r="P71" s="11">
        <f>IF(OR(N71="",O71=""),"",N71*(1-O71))</f>
        <v/>
      </c>
      <c r="Q71" s="13">
        <f>IF(M71="","",MIN(100%,IFERROR(VLOOKUP(MIN(M71,100),'Paramètres'!$B$14:$D$114,3,FALSE),0)))</f>
        <v/>
      </c>
      <c r="R71" s="11">
        <f>IF(OR(N71="",Q71=""),"",N71*(1-Q71))</f>
        <v/>
      </c>
      <c r="S71" s="11">
        <f>IF(P71="","",P71*'Paramètres'!$B$4)</f>
        <v/>
      </c>
      <c r="T71" s="11">
        <f>IF(R71="","",R71*'Paramètres'!$B$5)</f>
        <v/>
      </c>
      <c r="U71" s="11">
        <f>IF(P71="","",IF(P71&gt;'Paramètres'!$B$6,P71*'Paramètres'!$B$7,0))</f>
        <v/>
      </c>
      <c r="V71" s="11">
        <f>IF(S71="","",SUM(S71:U71))</f>
        <v/>
      </c>
      <c r="W71" s="11">
        <f>IF(OR(N71="",V71=""),"",MAX(0,N71-V71))</f>
        <v/>
      </c>
      <c r="X71" s="14">
        <f>IF(A71="","",IF(M71="","Dates à renseigner",IF(N71=0,"Pas de plus-value imposable",IF(AND(O71=100%,Q71=100%),"Opération exonérée selon durée",IF(G71&lt;&gt;"Droit commun","Régime particulier à vérifier",IF(V71&gt;'Paramètres'!$B$6,"Fiscalité élevée à vérifier","Vérifier la fiscalité"))))))</f>
        <v/>
      </c>
      <c r="Y71" s="3" t="n"/>
      <c r="Z71" s="6" t="n"/>
      <c r="AA71" s="3" t="n"/>
      <c r="AB71" s="6" t="n"/>
    </row>
    <row r="72" ht="26" customHeight="1">
      <c r="A72" s="3" t="n"/>
      <c r="B72" s="4" t="n"/>
      <c r="C72" s="4" t="n"/>
      <c r="D72" s="5" t="n"/>
      <c r="E72" s="5" t="n"/>
      <c r="F72" s="3" t="n"/>
      <c r="G72" s="3" t="n"/>
      <c r="H72" s="6" t="n"/>
      <c r="I72" s="7">
        <f>IF(A72="","",IF(Y72="Forfait",H72*'Paramètres'!$B$8,IF(Y72="Réel",IF(Z72="",0,Z72),0)))</f>
        <v/>
      </c>
      <c r="J72" s="7">
        <f>IF(A72="","",IF(AA72="Forfait",IF(M72&gt;5,H72*'Paramètres'!$B$9,0),IF(AA72="Réel",IF(AB72="",0,AB72),0)))</f>
        <v/>
      </c>
      <c r="K72" s="6" t="n"/>
      <c r="L72" s="6" t="n"/>
      <c r="M72" s="8">
        <f>IF(OR(D72="",E72=""),"",IFERROR(DATEDIF(D72,E72,"Y"),""))</f>
        <v/>
      </c>
      <c r="N72" s="7">
        <f>IF(OR(A72="",H72="",K72=""),"",MAX(0,K72-IF(L72="",0,L72)-H72-I72-J72))</f>
        <v/>
      </c>
      <c r="O72" s="9">
        <f>IF(M72="","",MIN(100%,IFERROR(VLOOKUP(MIN(M72,100),'Paramètres'!$B$14:$D$114,2,FALSE),0)))</f>
        <v/>
      </c>
      <c r="P72" s="7">
        <f>IF(OR(N72="",O72=""),"",N72*(1-O72))</f>
        <v/>
      </c>
      <c r="Q72" s="9">
        <f>IF(M72="","",MIN(100%,IFERROR(VLOOKUP(MIN(M72,100),'Paramètres'!$B$14:$D$114,3,FALSE),0)))</f>
        <v/>
      </c>
      <c r="R72" s="7">
        <f>IF(OR(N72="",Q72=""),"",N72*(1-Q72))</f>
        <v/>
      </c>
      <c r="S72" s="7">
        <f>IF(P72="","",P72*'Paramètres'!$B$4)</f>
        <v/>
      </c>
      <c r="T72" s="7">
        <f>IF(R72="","",R72*'Paramètres'!$B$5)</f>
        <v/>
      </c>
      <c r="U72" s="7">
        <f>IF(P72="","",IF(P72&gt;'Paramètres'!$B$6,P72*'Paramètres'!$B$7,0))</f>
        <v/>
      </c>
      <c r="V72" s="7">
        <f>IF(S72="","",SUM(S72:U72))</f>
        <v/>
      </c>
      <c r="W72" s="7">
        <f>IF(OR(N72="",V72=""),"",MAX(0,N72-V72))</f>
        <v/>
      </c>
      <c r="X72" s="10">
        <f>IF(A72="","",IF(M72="","Dates à renseigner",IF(N72=0,"Pas de plus-value imposable",IF(AND(O72=100%,Q72=100%),"Opération exonérée selon durée",IF(G72&lt;&gt;"Droit commun","Régime particulier à vérifier",IF(V72&gt;'Paramètres'!$B$6,"Fiscalité élevée à vérifier","Vérifier la fiscalité"))))))</f>
        <v/>
      </c>
      <c r="Y72" s="3" t="n"/>
      <c r="Z72" s="6" t="n"/>
      <c r="AA72" s="3" t="n"/>
      <c r="AB72" s="6" t="n"/>
    </row>
    <row r="73" ht="26" customHeight="1">
      <c r="A73" s="3" t="n"/>
      <c r="B73" s="4" t="n"/>
      <c r="C73" s="4" t="n"/>
      <c r="D73" s="5" t="n"/>
      <c r="E73" s="5" t="n"/>
      <c r="F73" s="3" t="n"/>
      <c r="G73" s="3" t="n"/>
      <c r="H73" s="6" t="n"/>
      <c r="I73" s="11">
        <f>IF(A73="","",IF(Y73="Forfait",H73*'Paramètres'!$B$8,IF(Y73="Réel",IF(Z73="",0,Z73),0)))</f>
        <v/>
      </c>
      <c r="J73" s="11">
        <f>IF(A73="","",IF(AA73="Forfait",IF(M73&gt;5,H73*'Paramètres'!$B$9,0),IF(AA73="Réel",IF(AB73="",0,AB73),0)))</f>
        <v/>
      </c>
      <c r="K73" s="6" t="n"/>
      <c r="L73" s="6" t="n"/>
      <c r="M73" s="12">
        <f>IF(OR(D73="",E73=""),"",IFERROR(DATEDIF(D73,E73,"Y"),""))</f>
        <v/>
      </c>
      <c r="N73" s="11">
        <f>IF(OR(A73="",H73="",K73=""),"",MAX(0,K73-IF(L73="",0,L73)-H73-I73-J73))</f>
        <v/>
      </c>
      <c r="O73" s="13">
        <f>IF(M73="","",MIN(100%,IFERROR(VLOOKUP(MIN(M73,100),'Paramètres'!$B$14:$D$114,2,FALSE),0)))</f>
        <v/>
      </c>
      <c r="P73" s="11">
        <f>IF(OR(N73="",O73=""),"",N73*(1-O73))</f>
        <v/>
      </c>
      <c r="Q73" s="13">
        <f>IF(M73="","",MIN(100%,IFERROR(VLOOKUP(MIN(M73,100),'Paramètres'!$B$14:$D$114,3,FALSE),0)))</f>
        <v/>
      </c>
      <c r="R73" s="11">
        <f>IF(OR(N73="",Q73=""),"",N73*(1-Q73))</f>
        <v/>
      </c>
      <c r="S73" s="11">
        <f>IF(P73="","",P73*'Paramètres'!$B$4)</f>
        <v/>
      </c>
      <c r="T73" s="11">
        <f>IF(R73="","",R73*'Paramètres'!$B$5)</f>
        <v/>
      </c>
      <c r="U73" s="11">
        <f>IF(P73="","",IF(P73&gt;'Paramètres'!$B$6,P73*'Paramètres'!$B$7,0))</f>
        <v/>
      </c>
      <c r="V73" s="11">
        <f>IF(S73="","",SUM(S73:U73))</f>
        <v/>
      </c>
      <c r="W73" s="11">
        <f>IF(OR(N73="",V73=""),"",MAX(0,N73-V73))</f>
        <v/>
      </c>
      <c r="X73" s="14">
        <f>IF(A73="","",IF(M73="","Dates à renseigner",IF(N73=0,"Pas de plus-value imposable",IF(AND(O73=100%,Q73=100%),"Opération exonérée selon durée",IF(G73&lt;&gt;"Droit commun","Régime particulier à vérifier",IF(V73&gt;'Paramètres'!$B$6,"Fiscalité élevée à vérifier","Vérifier la fiscalité"))))))</f>
        <v/>
      </c>
      <c r="Y73" s="3" t="n"/>
      <c r="Z73" s="6" t="n"/>
      <c r="AA73" s="3" t="n"/>
      <c r="AB73" s="6" t="n"/>
    </row>
    <row r="74" ht="26" customHeight="1">
      <c r="A74" s="3" t="n"/>
      <c r="B74" s="4" t="n"/>
      <c r="C74" s="4" t="n"/>
      <c r="D74" s="5" t="n"/>
      <c r="E74" s="5" t="n"/>
      <c r="F74" s="3" t="n"/>
      <c r="G74" s="3" t="n"/>
      <c r="H74" s="6" t="n"/>
      <c r="I74" s="7">
        <f>IF(A74="","",IF(Y74="Forfait",H74*'Paramètres'!$B$8,IF(Y74="Réel",IF(Z74="",0,Z74),0)))</f>
        <v/>
      </c>
      <c r="J74" s="7">
        <f>IF(A74="","",IF(AA74="Forfait",IF(M74&gt;5,H74*'Paramètres'!$B$9,0),IF(AA74="Réel",IF(AB74="",0,AB74),0)))</f>
        <v/>
      </c>
      <c r="K74" s="6" t="n"/>
      <c r="L74" s="6" t="n"/>
      <c r="M74" s="8">
        <f>IF(OR(D74="",E74=""),"",IFERROR(DATEDIF(D74,E74,"Y"),""))</f>
        <v/>
      </c>
      <c r="N74" s="7">
        <f>IF(OR(A74="",H74="",K74=""),"",MAX(0,K74-IF(L74="",0,L74)-H74-I74-J74))</f>
        <v/>
      </c>
      <c r="O74" s="9">
        <f>IF(M74="","",MIN(100%,IFERROR(VLOOKUP(MIN(M74,100),'Paramètres'!$B$14:$D$114,2,FALSE),0)))</f>
        <v/>
      </c>
      <c r="P74" s="7">
        <f>IF(OR(N74="",O74=""),"",N74*(1-O74))</f>
        <v/>
      </c>
      <c r="Q74" s="9">
        <f>IF(M74="","",MIN(100%,IFERROR(VLOOKUP(MIN(M74,100),'Paramètres'!$B$14:$D$114,3,FALSE),0)))</f>
        <v/>
      </c>
      <c r="R74" s="7">
        <f>IF(OR(N74="",Q74=""),"",N74*(1-Q74))</f>
        <v/>
      </c>
      <c r="S74" s="7">
        <f>IF(P74="","",P74*'Paramètres'!$B$4)</f>
        <v/>
      </c>
      <c r="T74" s="7">
        <f>IF(R74="","",R74*'Paramètres'!$B$5)</f>
        <v/>
      </c>
      <c r="U74" s="7">
        <f>IF(P74="","",IF(P74&gt;'Paramètres'!$B$6,P74*'Paramètres'!$B$7,0))</f>
        <v/>
      </c>
      <c r="V74" s="7">
        <f>IF(S74="","",SUM(S74:U74))</f>
        <v/>
      </c>
      <c r="W74" s="7">
        <f>IF(OR(N74="",V74=""),"",MAX(0,N74-V74))</f>
        <v/>
      </c>
      <c r="X74" s="10">
        <f>IF(A74="","",IF(M74="","Dates à renseigner",IF(N74=0,"Pas de plus-value imposable",IF(AND(O74=100%,Q74=100%),"Opération exonérée selon durée",IF(G74&lt;&gt;"Droit commun","Régime particulier à vérifier",IF(V74&gt;'Paramètres'!$B$6,"Fiscalité élevée à vérifier","Vérifier la fiscalité"))))))</f>
        <v/>
      </c>
      <c r="Y74" s="3" t="n"/>
      <c r="Z74" s="6" t="n"/>
      <c r="AA74" s="3" t="n"/>
      <c r="AB74" s="6" t="n"/>
    </row>
    <row r="75" ht="26" customHeight="1">
      <c r="A75" s="3" t="n"/>
      <c r="B75" s="4" t="n"/>
      <c r="C75" s="4" t="n"/>
      <c r="D75" s="5" t="n"/>
      <c r="E75" s="5" t="n"/>
      <c r="F75" s="3" t="n"/>
      <c r="G75" s="3" t="n"/>
      <c r="H75" s="6" t="n"/>
      <c r="I75" s="11">
        <f>IF(A75="","",IF(Y75="Forfait",H75*'Paramètres'!$B$8,IF(Y75="Réel",IF(Z75="",0,Z75),0)))</f>
        <v/>
      </c>
      <c r="J75" s="11">
        <f>IF(A75="","",IF(AA75="Forfait",IF(M75&gt;5,H75*'Paramètres'!$B$9,0),IF(AA75="Réel",IF(AB75="",0,AB75),0)))</f>
        <v/>
      </c>
      <c r="K75" s="6" t="n"/>
      <c r="L75" s="6" t="n"/>
      <c r="M75" s="12">
        <f>IF(OR(D75="",E75=""),"",IFERROR(DATEDIF(D75,E75,"Y"),""))</f>
        <v/>
      </c>
      <c r="N75" s="11">
        <f>IF(OR(A75="",H75="",K75=""),"",MAX(0,K75-IF(L75="",0,L75)-H75-I75-J75))</f>
        <v/>
      </c>
      <c r="O75" s="13">
        <f>IF(M75="","",MIN(100%,IFERROR(VLOOKUP(MIN(M75,100),'Paramètres'!$B$14:$D$114,2,FALSE),0)))</f>
        <v/>
      </c>
      <c r="P75" s="11">
        <f>IF(OR(N75="",O75=""),"",N75*(1-O75))</f>
        <v/>
      </c>
      <c r="Q75" s="13">
        <f>IF(M75="","",MIN(100%,IFERROR(VLOOKUP(MIN(M75,100),'Paramètres'!$B$14:$D$114,3,FALSE),0)))</f>
        <v/>
      </c>
      <c r="R75" s="11">
        <f>IF(OR(N75="",Q75=""),"",N75*(1-Q75))</f>
        <v/>
      </c>
      <c r="S75" s="11">
        <f>IF(P75="","",P75*'Paramètres'!$B$4)</f>
        <v/>
      </c>
      <c r="T75" s="11">
        <f>IF(R75="","",R75*'Paramètres'!$B$5)</f>
        <v/>
      </c>
      <c r="U75" s="11">
        <f>IF(P75="","",IF(P75&gt;'Paramètres'!$B$6,P75*'Paramètres'!$B$7,0))</f>
        <v/>
      </c>
      <c r="V75" s="11">
        <f>IF(S75="","",SUM(S75:U75))</f>
        <v/>
      </c>
      <c r="W75" s="11">
        <f>IF(OR(N75="",V75=""),"",MAX(0,N75-V75))</f>
        <v/>
      </c>
      <c r="X75" s="14">
        <f>IF(A75="","",IF(M75="","Dates à renseigner",IF(N75=0,"Pas de plus-value imposable",IF(AND(O75=100%,Q75=100%),"Opération exonérée selon durée",IF(G75&lt;&gt;"Droit commun","Régime particulier à vérifier",IF(V75&gt;'Paramètres'!$B$6,"Fiscalité élevée à vérifier","Vérifier la fiscalité"))))))</f>
        <v/>
      </c>
      <c r="Y75" s="3" t="n"/>
      <c r="Z75" s="6" t="n"/>
      <c r="AA75" s="3" t="n"/>
      <c r="AB75" s="6" t="n"/>
    </row>
    <row r="76" ht="26" customHeight="1">
      <c r="A76" s="3" t="n"/>
      <c r="B76" s="4" t="n"/>
      <c r="C76" s="4" t="n"/>
      <c r="D76" s="5" t="n"/>
      <c r="E76" s="5" t="n"/>
      <c r="F76" s="3" t="n"/>
      <c r="G76" s="3" t="n"/>
      <c r="H76" s="6" t="n"/>
      <c r="I76" s="7">
        <f>IF(A76="","",IF(Y76="Forfait",H76*'Paramètres'!$B$8,IF(Y76="Réel",IF(Z76="",0,Z76),0)))</f>
        <v/>
      </c>
      <c r="J76" s="7">
        <f>IF(A76="","",IF(AA76="Forfait",IF(M76&gt;5,H76*'Paramètres'!$B$9,0),IF(AA76="Réel",IF(AB76="",0,AB76),0)))</f>
        <v/>
      </c>
      <c r="K76" s="6" t="n"/>
      <c r="L76" s="6" t="n"/>
      <c r="M76" s="8">
        <f>IF(OR(D76="",E76=""),"",IFERROR(DATEDIF(D76,E76,"Y"),""))</f>
        <v/>
      </c>
      <c r="N76" s="7">
        <f>IF(OR(A76="",H76="",K76=""),"",MAX(0,K76-IF(L76="",0,L76)-H76-I76-J76))</f>
        <v/>
      </c>
      <c r="O76" s="9">
        <f>IF(M76="","",MIN(100%,IFERROR(VLOOKUP(MIN(M76,100),'Paramètres'!$B$14:$D$114,2,FALSE),0)))</f>
        <v/>
      </c>
      <c r="P76" s="7">
        <f>IF(OR(N76="",O76=""),"",N76*(1-O76))</f>
        <v/>
      </c>
      <c r="Q76" s="9">
        <f>IF(M76="","",MIN(100%,IFERROR(VLOOKUP(MIN(M76,100),'Paramètres'!$B$14:$D$114,3,FALSE),0)))</f>
        <v/>
      </c>
      <c r="R76" s="7">
        <f>IF(OR(N76="",Q76=""),"",N76*(1-Q76))</f>
        <v/>
      </c>
      <c r="S76" s="7">
        <f>IF(P76="","",P76*'Paramètres'!$B$4)</f>
        <v/>
      </c>
      <c r="T76" s="7">
        <f>IF(R76="","",R76*'Paramètres'!$B$5)</f>
        <v/>
      </c>
      <c r="U76" s="7">
        <f>IF(P76="","",IF(P76&gt;'Paramètres'!$B$6,P76*'Paramètres'!$B$7,0))</f>
        <v/>
      </c>
      <c r="V76" s="7">
        <f>IF(S76="","",SUM(S76:U76))</f>
        <v/>
      </c>
      <c r="W76" s="7">
        <f>IF(OR(N76="",V76=""),"",MAX(0,N76-V76))</f>
        <v/>
      </c>
      <c r="X76" s="10">
        <f>IF(A76="","",IF(M76="","Dates à renseigner",IF(N76=0,"Pas de plus-value imposable",IF(AND(O76=100%,Q76=100%),"Opération exonérée selon durée",IF(G76&lt;&gt;"Droit commun","Régime particulier à vérifier",IF(V76&gt;'Paramètres'!$B$6,"Fiscalité élevée à vérifier","Vérifier la fiscalité"))))))</f>
        <v/>
      </c>
      <c r="Y76" s="3" t="n"/>
      <c r="Z76" s="6" t="n"/>
      <c r="AA76" s="3" t="n"/>
      <c r="AB76" s="6" t="n"/>
    </row>
    <row r="77" ht="26" customHeight="1">
      <c r="A77" s="3" t="n"/>
      <c r="B77" s="4" t="n"/>
      <c r="C77" s="4" t="n"/>
      <c r="D77" s="5" t="n"/>
      <c r="E77" s="5" t="n"/>
      <c r="F77" s="3" t="n"/>
      <c r="G77" s="3" t="n"/>
      <c r="H77" s="6" t="n"/>
      <c r="I77" s="11">
        <f>IF(A77="","",IF(Y77="Forfait",H77*'Paramètres'!$B$8,IF(Y77="Réel",IF(Z77="",0,Z77),0)))</f>
        <v/>
      </c>
      <c r="J77" s="11">
        <f>IF(A77="","",IF(AA77="Forfait",IF(M77&gt;5,H77*'Paramètres'!$B$9,0),IF(AA77="Réel",IF(AB77="",0,AB77),0)))</f>
        <v/>
      </c>
      <c r="K77" s="6" t="n"/>
      <c r="L77" s="6" t="n"/>
      <c r="M77" s="12">
        <f>IF(OR(D77="",E77=""),"",IFERROR(DATEDIF(D77,E77,"Y"),""))</f>
        <v/>
      </c>
      <c r="N77" s="11">
        <f>IF(OR(A77="",H77="",K77=""),"",MAX(0,K77-IF(L77="",0,L77)-H77-I77-J77))</f>
        <v/>
      </c>
      <c r="O77" s="13">
        <f>IF(M77="","",MIN(100%,IFERROR(VLOOKUP(MIN(M77,100),'Paramètres'!$B$14:$D$114,2,FALSE),0)))</f>
        <v/>
      </c>
      <c r="P77" s="11">
        <f>IF(OR(N77="",O77=""),"",N77*(1-O77))</f>
        <v/>
      </c>
      <c r="Q77" s="13">
        <f>IF(M77="","",MIN(100%,IFERROR(VLOOKUP(MIN(M77,100),'Paramètres'!$B$14:$D$114,3,FALSE),0)))</f>
        <v/>
      </c>
      <c r="R77" s="11">
        <f>IF(OR(N77="",Q77=""),"",N77*(1-Q77))</f>
        <v/>
      </c>
      <c r="S77" s="11">
        <f>IF(P77="","",P77*'Paramètres'!$B$4)</f>
        <v/>
      </c>
      <c r="T77" s="11">
        <f>IF(R77="","",R77*'Paramètres'!$B$5)</f>
        <v/>
      </c>
      <c r="U77" s="11">
        <f>IF(P77="","",IF(P77&gt;'Paramètres'!$B$6,P77*'Paramètres'!$B$7,0))</f>
        <v/>
      </c>
      <c r="V77" s="11">
        <f>IF(S77="","",SUM(S77:U77))</f>
        <v/>
      </c>
      <c r="W77" s="11">
        <f>IF(OR(N77="",V77=""),"",MAX(0,N77-V77))</f>
        <v/>
      </c>
      <c r="X77" s="14">
        <f>IF(A77="","",IF(M77="","Dates à renseigner",IF(N77=0,"Pas de plus-value imposable",IF(AND(O77=100%,Q77=100%),"Opération exonérée selon durée",IF(G77&lt;&gt;"Droit commun","Régime particulier à vérifier",IF(V77&gt;'Paramètres'!$B$6,"Fiscalité élevée à vérifier","Vérifier la fiscalité"))))))</f>
        <v/>
      </c>
      <c r="Y77" s="3" t="n"/>
      <c r="Z77" s="6" t="n"/>
      <c r="AA77" s="3" t="n"/>
      <c r="AB77" s="6" t="n"/>
    </row>
    <row r="78" ht="26" customHeight="1">
      <c r="A78" s="3" t="n"/>
      <c r="B78" s="4" t="n"/>
      <c r="C78" s="4" t="n"/>
      <c r="D78" s="5" t="n"/>
      <c r="E78" s="5" t="n"/>
      <c r="F78" s="3" t="n"/>
      <c r="G78" s="3" t="n"/>
      <c r="H78" s="6" t="n"/>
      <c r="I78" s="7">
        <f>IF(A78="","",IF(Y78="Forfait",H78*'Paramètres'!$B$8,IF(Y78="Réel",IF(Z78="",0,Z78),0)))</f>
        <v/>
      </c>
      <c r="J78" s="7">
        <f>IF(A78="","",IF(AA78="Forfait",IF(M78&gt;5,H78*'Paramètres'!$B$9,0),IF(AA78="Réel",IF(AB78="",0,AB78),0)))</f>
        <v/>
      </c>
      <c r="K78" s="6" t="n"/>
      <c r="L78" s="6" t="n"/>
      <c r="M78" s="8">
        <f>IF(OR(D78="",E78=""),"",IFERROR(DATEDIF(D78,E78,"Y"),""))</f>
        <v/>
      </c>
      <c r="N78" s="7">
        <f>IF(OR(A78="",H78="",K78=""),"",MAX(0,K78-IF(L78="",0,L78)-H78-I78-J78))</f>
        <v/>
      </c>
      <c r="O78" s="9">
        <f>IF(M78="","",MIN(100%,IFERROR(VLOOKUP(MIN(M78,100),'Paramètres'!$B$14:$D$114,2,FALSE),0)))</f>
        <v/>
      </c>
      <c r="P78" s="7">
        <f>IF(OR(N78="",O78=""),"",N78*(1-O78))</f>
        <v/>
      </c>
      <c r="Q78" s="9">
        <f>IF(M78="","",MIN(100%,IFERROR(VLOOKUP(MIN(M78,100),'Paramètres'!$B$14:$D$114,3,FALSE),0)))</f>
        <v/>
      </c>
      <c r="R78" s="7">
        <f>IF(OR(N78="",Q78=""),"",N78*(1-Q78))</f>
        <v/>
      </c>
      <c r="S78" s="7">
        <f>IF(P78="","",P78*'Paramètres'!$B$4)</f>
        <v/>
      </c>
      <c r="T78" s="7">
        <f>IF(R78="","",R78*'Paramètres'!$B$5)</f>
        <v/>
      </c>
      <c r="U78" s="7">
        <f>IF(P78="","",IF(P78&gt;'Paramètres'!$B$6,P78*'Paramètres'!$B$7,0))</f>
        <v/>
      </c>
      <c r="V78" s="7">
        <f>IF(S78="","",SUM(S78:U78))</f>
        <v/>
      </c>
      <c r="W78" s="7">
        <f>IF(OR(N78="",V78=""),"",MAX(0,N78-V78))</f>
        <v/>
      </c>
      <c r="X78" s="10">
        <f>IF(A78="","",IF(M78="","Dates à renseigner",IF(N78=0,"Pas de plus-value imposable",IF(AND(O78=100%,Q78=100%),"Opération exonérée selon durée",IF(G78&lt;&gt;"Droit commun","Régime particulier à vérifier",IF(V78&gt;'Paramètres'!$B$6,"Fiscalité élevée à vérifier","Vérifier la fiscalité"))))))</f>
        <v/>
      </c>
      <c r="Y78" s="3" t="n"/>
      <c r="Z78" s="6" t="n"/>
      <c r="AA78" s="3" t="n"/>
      <c r="AB78" s="6" t="n"/>
    </row>
    <row r="79" ht="26" customHeight="1">
      <c r="A79" s="3" t="n"/>
      <c r="B79" s="4" t="n"/>
      <c r="C79" s="4" t="n"/>
      <c r="D79" s="5" t="n"/>
      <c r="E79" s="5" t="n"/>
      <c r="F79" s="3" t="n"/>
      <c r="G79" s="3" t="n"/>
      <c r="H79" s="6" t="n"/>
      <c r="I79" s="11">
        <f>IF(A79="","",IF(Y79="Forfait",H79*'Paramètres'!$B$8,IF(Y79="Réel",IF(Z79="",0,Z79),0)))</f>
        <v/>
      </c>
      <c r="J79" s="11">
        <f>IF(A79="","",IF(AA79="Forfait",IF(M79&gt;5,H79*'Paramètres'!$B$9,0),IF(AA79="Réel",IF(AB79="",0,AB79),0)))</f>
        <v/>
      </c>
      <c r="K79" s="6" t="n"/>
      <c r="L79" s="6" t="n"/>
      <c r="M79" s="12">
        <f>IF(OR(D79="",E79=""),"",IFERROR(DATEDIF(D79,E79,"Y"),""))</f>
        <v/>
      </c>
      <c r="N79" s="11">
        <f>IF(OR(A79="",H79="",K79=""),"",MAX(0,K79-IF(L79="",0,L79)-H79-I79-J79))</f>
        <v/>
      </c>
      <c r="O79" s="13">
        <f>IF(M79="","",MIN(100%,IFERROR(VLOOKUP(MIN(M79,100),'Paramètres'!$B$14:$D$114,2,FALSE),0)))</f>
        <v/>
      </c>
      <c r="P79" s="11">
        <f>IF(OR(N79="",O79=""),"",N79*(1-O79))</f>
        <v/>
      </c>
      <c r="Q79" s="13">
        <f>IF(M79="","",MIN(100%,IFERROR(VLOOKUP(MIN(M79,100),'Paramètres'!$B$14:$D$114,3,FALSE),0)))</f>
        <v/>
      </c>
      <c r="R79" s="11">
        <f>IF(OR(N79="",Q79=""),"",N79*(1-Q79))</f>
        <v/>
      </c>
      <c r="S79" s="11">
        <f>IF(P79="","",P79*'Paramètres'!$B$4)</f>
        <v/>
      </c>
      <c r="T79" s="11">
        <f>IF(R79="","",R79*'Paramètres'!$B$5)</f>
        <v/>
      </c>
      <c r="U79" s="11">
        <f>IF(P79="","",IF(P79&gt;'Paramètres'!$B$6,P79*'Paramètres'!$B$7,0))</f>
        <v/>
      </c>
      <c r="V79" s="11">
        <f>IF(S79="","",SUM(S79:U79))</f>
        <v/>
      </c>
      <c r="W79" s="11">
        <f>IF(OR(N79="",V79=""),"",MAX(0,N79-V79))</f>
        <v/>
      </c>
      <c r="X79" s="14">
        <f>IF(A79="","",IF(M79="","Dates à renseigner",IF(N79=0,"Pas de plus-value imposable",IF(AND(O79=100%,Q79=100%),"Opération exonérée selon durée",IF(G79&lt;&gt;"Droit commun","Régime particulier à vérifier",IF(V79&gt;'Paramètres'!$B$6,"Fiscalité élevée à vérifier","Vérifier la fiscalité"))))))</f>
        <v/>
      </c>
      <c r="Y79" s="3" t="n"/>
      <c r="Z79" s="6" t="n"/>
      <c r="AA79" s="3" t="n"/>
      <c r="AB79" s="6" t="n"/>
    </row>
    <row r="80" ht="26" customHeight="1">
      <c r="A80" s="3" t="n"/>
      <c r="B80" s="4" t="n"/>
      <c r="C80" s="4" t="n"/>
      <c r="D80" s="5" t="n"/>
      <c r="E80" s="5" t="n"/>
      <c r="F80" s="3" t="n"/>
      <c r="G80" s="3" t="n"/>
      <c r="H80" s="6" t="n"/>
      <c r="I80" s="7">
        <f>IF(A80="","",IF(Y80="Forfait",H80*'Paramètres'!$B$8,IF(Y80="Réel",IF(Z80="",0,Z80),0)))</f>
        <v/>
      </c>
      <c r="J80" s="7">
        <f>IF(A80="","",IF(AA80="Forfait",IF(M80&gt;5,H80*'Paramètres'!$B$9,0),IF(AA80="Réel",IF(AB80="",0,AB80),0)))</f>
        <v/>
      </c>
      <c r="K80" s="6" t="n"/>
      <c r="L80" s="6" t="n"/>
      <c r="M80" s="8">
        <f>IF(OR(D80="",E80=""),"",IFERROR(DATEDIF(D80,E80,"Y"),""))</f>
        <v/>
      </c>
      <c r="N80" s="7">
        <f>IF(OR(A80="",H80="",K80=""),"",MAX(0,K80-IF(L80="",0,L80)-H80-I80-J80))</f>
        <v/>
      </c>
      <c r="O80" s="9">
        <f>IF(M80="","",MIN(100%,IFERROR(VLOOKUP(MIN(M80,100),'Paramètres'!$B$14:$D$114,2,FALSE),0)))</f>
        <v/>
      </c>
      <c r="P80" s="7">
        <f>IF(OR(N80="",O80=""),"",N80*(1-O80))</f>
        <v/>
      </c>
      <c r="Q80" s="9">
        <f>IF(M80="","",MIN(100%,IFERROR(VLOOKUP(MIN(M80,100),'Paramètres'!$B$14:$D$114,3,FALSE),0)))</f>
        <v/>
      </c>
      <c r="R80" s="7">
        <f>IF(OR(N80="",Q80=""),"",N80*(1-Q80))</f>
        <v/>
      </c>
      <c r="S80" s="7">
        <f>IF(P80="","",P80*'Paramètres'!$B$4)</f>
        <v/>
      </c>
      <c r="T80" s="7">
        <f>IF(R80="","",R80*'Paramètres'!$B$5)</f>
        <v/>
      </c>
      <c r="U80" s="7">
        <f>IF(P80="","",IF(P80&gt;'Paramètres'!$B$6,P80*'Paramètres'!$B$7,0))</f>
        <v/>
      </c>
      <c r="V80" s="7">
        <f>IF(S80="","",SUM(S80:U80))</f>
        <v/>
      </c>
      <c r="W80" s="7">
        <f>IF(OR(N80="",V80=""),"",MAX(0,N80-V80))</f>
        <v/>
      </c>
      <c r="X80" s="10">
        <f>IF(A80="","",IF(M80="","Dates à renseigner",IF(N80=0,"Pas de plus-value imposable",IF(AND(O80=100%,Q80=100%),"Opération exonérée selon durée",IF(G80&lt;&gt;"Droit commun","Régime particulier à vérifier",IF(V80&gt;'Paramètres'!$B$6,"Fiscalité élevée à vérifier","Vérifier la fiscalité"))))))</f>
        <v/>
      </c>
      <c r="Y80" s="3" t="n"/>
      <c r="Z80" s="6" t="n"/>
      <c r="AA80" s="3" t="n"/>
      <c r="AB80" s="6" t="n"/>
    </row>
    <row r="81" ht="26" customHeight="1">
      <c r="A81" s="3" t="n"/>
      <c r="B81" s="4" t="n"/>
      <c r="C81" s="4" t="n"/>
      <c r="D81" s="5" t="n"/>
      <c r="E81" s="5" t="n"/>
      <c r="F81" s="3" t="n"/>
      <c r="G81" s="3" t="n"/>
      <c r="H81" s="6" t="n"/>
      <c r="I81" s="11">
        <f>IF(A81="","",IF(Y81="Forfait",H81*'Paramètres'!$B$8,IF(Y81="Réel",IF(Z81="",0,Z81),0)))</f>
        <v/>
      </c>
      <c r="J81" s="11">
        <f>IF(A81="","",IF(AA81="Forfait",IF(M81&gt;5,H81*'Paramètres'!$B$9,0),IF(AA81="Réel",IF(AB81="",0,AB81),0)))</f>
        <v/>
      </c>
      <c r="K81" s="6" t="n"/>
      <c r="L81" s="6" t="n"/>
      <c r="M81" s="12">
        <f>IF(OR(D81="",E81=""),"",IFERROR(DATEDIF(D81,E81,"Y"),""))</f>
        <v/>
      </c>
      <c r="N81" s="11">
        <f>IF(OR(A81="",H81="",K81=""),"",MAX(0,K81-IF(L81="",0,L81)-H81-I81-J81))</f>
        <v/>
      </c>
      <c r="O81" s="13">
        <f>IF(M81="","",MIN(100%,IFERROR(VLOOKUP(MIN(M81,100),'Paramètres'!$B$14:$D$114,2,FALSE),0)))</f>
        <v/>
      </c>
      <c r="P81" s="11">
        <f>IF(OR(N81="",O81=""),"",N81*(1-O81))</f>
        <v/>
      </c>
      <c r="Q81" s="13">
        <f>IF(M81="","",MIN(100%,IFERROR(VLOOKUP(MIN(M81,100),'Paramètres'!$B$14:$D$114,3,FALSE),0)))</f>
        <v/>
      </c>
      <c r="R81" s="11">
        <f>IF(OR(N81="",Q81=""),"",N81*(1-Q81))</f>
        <v/>
      </c>
      <c r="S81" s="11">
        <f>IF(P81="","",P81*'Paramètres'!$B$4)</f>
        <v/>
      </c>
      <c r="T81" s="11">
        <f>IF(R81="","",R81*'Paramètres'!$B$5)</f>
        <v/>
      </c>
      <c r="U81" s="11">
        <f>IF(P81="","",IF(P81&gt;'Paramètres'!$B$6,P81*'Paramètres'!$B$7,0))</f>
        <v/>
      </c>
      <c r="V81" s="11">
        <f>IF(S81="","",SUM(S81:U81))</f>
        <v/>
      </c>
      <c r="W81" s="11">
        <f>IF(OR(N81="",V81=""),"",MAX(0,N81-V81))</f>
        <v/>
      </c>
      <c r="X81" s="14">
        <f>IF(A81="","",IF(M81="","Dates à renseigner",IF(N81=0,"Pas de plus-value imposable",IF(AND(O81=100%,Q81=100%),"Opération exonérée selon durée",IF(G81&lt;&gt;"Droit commun","Régime particulier à vérifier",IF(V81&gt;'Paramètres'!$B$6,"Fiscalité élevée à vérifier","Vérifier la fiscalité"))))))</f>
        <v/>
      </c>
      <c r="Y81" s="3" t="n"/>
      <c r="Z81" s="6" t="n"/>
      <c r="AA81" s="3" t="n"/>
      <c r="AB81" s="6" t="n"/>
    </row>
    <row r="82" ht="26" customHeight="1">
      <c r="A82" s="3" t="n"/>
      <c r="B82" s="4" t="n"/>
      <c r="C82" s="4" t="n"/>
      <c r="D82" s="5" t="n"/>
      <c r="E82" s="5" t="n"/>
      <c r="F82" s="3" t="n"/>
      <c r="G82" s="3" t="n"/>
      <c r="H82" s="6" t="n"/>
      <c r="I82" s="7">
        <f>IF(A82="","",IF(Y82="Forfait",H82*'Paramètres'!$B$8,IF(Y82="Réel",IF(Z82="",0,Z82),0)))</f>
        <v/>
      </c>
      <c r="J82" s="7">
        <f>IF(A82="","",IF(AA82="Forfait",IF(M82&gt;5,H82*'Paramètres'!$B$9,0),IF(AA82="Réel",IF(AB82="",0,AB82),0)))</f>
        <v/>
      </c>
      <c r="K82" s="6" t="n"/>
      <c r="L82" s="6" t="n"/>
      <c r="M82" s="8">
        <f>IF(OR(D82="",E82=""),"",IFERROR(DATEDIF(D82,E82,"Y"),""))</f>
        <v/>
      </c>
      <c r="N82" s="7">
        <f>IF(OR(A82="",H82="",K82=""),"",MAX(0,K82-IF(L82="",0,L82)-H82-I82-J82))</f>
        <v/>
      </c>
      <c r="O82" s="9">
        <f>IF(M82="","",MIN(100%,IFERROR(VLOOKUP(MIN(M82,100),'Paramètres'!$B$14:$D$114,2,FALSE),0)))</f>
        <v/>
      </c>
      <c r="P82" s="7">
        <f>IF(OR(N82="",O82=""),"",N82*(1-O82))</f>
        <v/>
      </c>
      <c r="Q82" s="9">
        <f>IF(M82="","",MIN(100%,IFERROR(VLOOKUP(MIN(M82,100),'Paramètres'!$B$14:$D$114,3,FALSE),0)))</f>
        <v/>
      </c>
      <c r="R82" s="7">
        <f>IF(OR(N82="",Q82=""),"",N82*(1-Q82))</f>
        <v/>
      </c>
      <c r="S82" s="7">
        <f>IF(P82="","",P82*'Paramètres'!$B$4)</f>
        <v/>
      </c>
      <c r="T82" s="7">
        <f>IF(R82="","",R82*'Paramètres'!$B$5)</f>
        <v/>
      </c>
      <c r="U82" s="7">
        <f>IF(P82="","",IF(P82&gt;'Paramètres'!$B$6,P82*'Paramètres'!$B$7,0))</f>
        <v/>
      </c>
      <c r="V82" s="7">
        <f>IF(S82="","",SUM(S82:U82))</f>
        <v/>
      </c>
      <c r="W82" s="7">
        <f>IF(OR(N82="",V82=""),"",MAX(0,N82-V82))</f>
        <v/>
      </c>
      <c r="X82" s="10">
        <f>IF(A82="","",IF(M82="","Dates à renseigner",IF(N82=0,"Pas de plus-value imposable",IF(AND(O82=100%,Q82=100%),"Opération exonérée selon durée",IF(G82&lt;&gt;"Droit commun","Régime particulier à vérifier",IF(V82&gt;'Paramètres'!$B$6,"Fiscalité élevée à vérifier","Vérifier la fiscalité"))))))</f>
        <v/>
      </c>
      <c r="Y82" s="3" t="n"/>
      <c r="Z82" s="6" t="n"/>
      <c r="AA82" s="3" t="n"/>
      <c r="AB82" s="6" t="n"/>
    </row>
    <row r="83" ht="26" customHeight="1">
      <c r="A83" s="3" t="n"/>
      <c r="B83" s="4" t="n"/>
      <c r="C83" s="4" t="n"/>
      <c r="D83" s="5" t="n"/>
      <c r="E83" s="5" t="n"/>
      <c r="F83" s="3" t="n"/>
      <c r="G83" s="3" t="n"/>
      <c r="H83" s="6" t="n"/>
      <c r="I83" s="11">
        <f>IF(A83="","",IF(Y83="Forfait",H83*'Paramètres'!$B$8,IF(Y83="Réel",IF(Z83="",0,Z83),0)))</f>
        <v/>
      </c>
      <c r="J83" s="11">
        <f>IF(A83="","",IF(AA83="Forfait",IF(M83&gt;5,H83*'Paramètres'!$B$9,0),IF(AA83="Réel",IF(AB83="",0,AB83),0)))</f>
        <v/>
      </c>
      <c r="K83" s="6" t="n"/>
      <c r="L83" s="6" t="n"/>
      <c r="M83" s="12">
        <f>IF(OR(D83="",E83=""),"",IFERROR(DATEDIF(D83,E83,"Y"),""))</f>
        <v/>
      </c>
      <c r="N83" s="11">
        <f>IF(OR(A83="",H83="",K83=""),"",MAX(0,K83-IF(L83="",0,L83)-H83-I83-J83))</f>
        <v/>
      </c>
      <c r="O83" s="13">
        <f>IF(M83="","",MIN(100%,IFERROR(VLOOKUP(MIN(M83,100),'Paramètres'!$B$14:$D$114,2,FALSE),0)))</f>
        <v/>
      </c>
      <c r="P83" s="11">
        <f>IF(OR(N83="",O83=""),"",N83*(1-O83))</f>
        <v/>
      </c>
      <c r="Q83" s="13">
        <f>IF(M83="","",MIN(100%,IFERROR(VLOOKUP(MIN(M83,100),'Paramètres'!$B$14:$D$114,3,FALSE),0)))</f>
        <v/>
      </c>
      <c r="R83" s="11">
        <f>IF(OR(N83="",Q83=""),"",N83*(1-Q83))</f>
        <v/>
      </c>
      <c r="S83" s="11">
        <f>IF(P83="","",P83*'Paramètres'!$B$4)</f>
        <v/>
      </c>
      <c r="T83" s="11">
        <f>IF(R83="","",R83*'Paramètres'!$B$5)</f>
        <v/>
      </c>
      <c r="U83" s="11">
        <f>IF(P83="","",IF(P83&gt;'Paramètres'!$B$6,P83*'Paramètres'!$B$7,0))</f>
        <v/>
      </c>
      <c r="V83" s="11">
        <f>IF(S83="","",SUM(S83:U83))</f>
        <v/>
      </c>
      <c r="W83" s="11">
        <f>IF(OR(N83="",V83=""),"",MAX(0,N83-V83))</f>
        <v/>
      </c>
      <c r="X83" s="14">
        <f>IF(A83="","",IF(M83="","Dates à renseigner",IF(N83=0,"Pas de plus-value imposable",IF(AND(O83=100%,Q83=100%),"Opération exonérée selon durée",IF(G83&lt;&gt;"Droit commun","Régime particulier à vérifier",IF(V83&gt;'Paramètres'!$B$6,"Fiscalité élevée à vérifier","Vérifier la fiscalité"))))))</f>
        <v/>
      </c>
      <c r="Y83" s="3" t="n"/>
      <c r="Z83" s="6" t="n"/>
      <c r="AA83" s="3" t="n"/>
      <c r="AB83" s="6" t="n"/>
    </row>
    <row r="84" ht="26" customHeight="1">
      <c r="A84" s="3" t="n"/>
      <c r="B84" s="4" t="n"/>
      <c r="C84" s="4" t="n"/>
      <c r="D84" s="5" t="n"/>
      <c r="E84" s="5" t="n"/>
      <c r="F84" s="3" t="n"/>
      <c r="G84" s="3" t="n"/>
      <c r="H84" s="6" t="n"/>
      <c r="I84" s="7">
        <f>IF(A84="","",IF(Y84="Forfait",H84*'Paramètres'!$B$8,IF(Y84="Réel",IF(Z84="",0,Z84),0)))</f>
        <v/>
      </c>
      <c r="J84" s="7">
        <f>IF(A84="","",IF(AA84="Forfait",IF(M84&gt;5,H84*'Paramètres'!$B$9,0),IF(AA84="Réel",IF(AB84="",0,AB84),0)))</f>
        <v/>
      </c>
      <c r="K84" s="6" t="n"/>
      <c r="L84" s="6" t="n"/>
      <c r="M84" s="8">
        <f>IF(OR(D84="",E84=""),"",IFERROR(DATEDIF(D84,E84,"Y"),""))</f>
        <v/>
      </c>
      <c r="N84" s="7">
        <f>IF(OR(A84="",H84="",K84=""),"",MAX(0,K84-IF(L84="",0,L84)-H84-I84-J84))</f>
        <v/>
      </c>
      <c r="O84" s="9">
        <f>IF(M84="","",MIN(100%,IFERROR(VLOOKUP(MIN(M84,100),'Paramètres'!$B$14:$D$114,2,FALSE),0)))</f>
        <v/>
      </c>
      <c r="P84" s="7">
        <f>IF(OR(N84="",O84=""),"",N84*(1-O84))</f>
        <v/>
      </c>
      <c r="Q84" s="9">
        <f>IF(M84="","",MIN(100%,IFERROR(VLOOKUP(MIN(M84,100),'Paramètres'!$B$14:$D$114,3,FALSE),0)))</f>
        <v/>
      </c>
      <c r="R84" s="7">
        <f>IF(OR(N84="",Q84=""),"",N84*(1-Q84))</f>
        <v/>
      </c>
      <c r="S84" s="7">
        <f>IF(P84="","",P84*'Paramètres'!$B$4)</f>
        <v/>
      </c>
      <c r="T84" s="7">
        <f>IF(R84="","",R84*'Paramètres'!$B$5)</f>
        <v/>
      </c>
      <c r="U84" s="7">
        <f>IF(P84="","",IF(P84&gt;'Paramètres'!$B$6,P84*'Paramètres'!$B$7,0))</f>
        <v/>
      </c>
      <c r="V84" s="7">
        <f>IF(S84="","",SUM(S84:U84))</f>
        <v/>
      </c>
      <c r="W84" s="7">
        <f>IF(OR(N84="",V84=""),"",MAX(0,N84-V84))</f>
        <v/>
      </c>
      <c r="X84" s="10">
        <f>IF(A84="","",IF(M84="","Dates à renseigner",IF(N84=0,"Pas de plus-value imposable",IF(AND(O84=100%,Q84=100%),"Opération exonérée selon durée",IF(G84&lt;&gt;"Droit commun","Régime particulier à vérifier",IF(V84&gt;'Paramètres'!$B$6,"Fiscalité élevée à vérifier","Vérifier la fiscalité"))))))</f>
        <v/>
      </c>
      <c r="Y84" s="3" t="n"/>
      <c r="Z84" s="6" t="n"/>
      <c r="AA84" s="3" t="n"/>
      <c r="AB84" s="6" t="n"/>
    </row>
    <row r="85" ht="26" customHeight="1">
      <c r="A85" s="3" t="n"/>
      <c r="B85" s="4" t="n"/>
      <c r="C85" s="4" t="n"/>
      <c r="D85" s="5" t="n"/>
      <c r="E85" s="5" t="n"/>
      <c r="F85" s="3" t="n"/>
      <c r="G85" s="3" t="n"/>
      <c r="H85" s="6" t="n"/>
      <c r="I85" s="11">
        <f>IF(A85="","",IF(Y85="Forfait",H85*'Paramètres'!$B$8,IF(Y85="Réel",IF(Z85="",0,Z85),0)))</f>
        <v/>
      </c>
      <c r="J85" s="11">
        <f>IF(A85="","",IF(AA85="Forfait",IF(M85&gt;5,H85*'Paramètres'!$B$9,0),IF(AA85="Réel",IF(AB85="",0,AB85),0)))</f>
        <v/>
      </c>
      <c r="K85" s="6" t="n"/>
      <c r="L85" s="6" t="n"/>
      <c r="M85" s="12">
        <f>IF(OR(D85="",E85=""),"",IFERROR(DATEDIF(D85,E85,"Y"),""))</f>
        <v/>
      </c>
      <c r="N85" s="11">
        <f>IF(OR(A85="",H85="",K85=""),"",MAX(0,K85-IF(L85="",0,L85)-H85-I85-J85))</f>
        <v/>
      </c>
      <c r="O85" s="13">
        <f>IF(M85="","",MIN(100%,IFERROR(VLOOKUP(MIN(M85,100),'Paramètres'!$B$14:$D$114,2,FALSE),0)))</f>
        <v/>
      </c>
      <c r="P85" s="11">
        <f>IF(OR(N85="",O85=""),"",N85*(1-O85))</f>
        <v/>
      </c>
      <c r="Q85" s="13">
        <f>IF(M85="","",MIN(100%,IFERROR(VLOOKUP(MIN(M85,100),'Paramètres'!$B$14:$D$114,3,FALSE),0)))</f>
        <v/>
      </c>
      <c r="R85" s="11">
        <f>IF(OR(N85="",Q85=""),"",N85*(1-Q85))</f>
        <v/>
      </c>
      <c r="S85" s="11">
        <f>IF(P85="","",P85*'Paramètres'!$B$4)</f>
        <v/>
      </c>
      <c r="T85" s="11">
        <f>IF(R85="","",R85*'Paramètres'!$B$5)</f>
        <v/>
      </c>
      <c r="U85" s="11">
        <f>IF(P85="","",IF(P85&gt;'Paramètres'!$B$6,P85*'Paramètres'!$B$7,0))</f>
        <v/>
      </c>
      <c r="V85" s="11">
        <f>IF(S85="","",SUM(S85:U85))</f>
        <v/>
      </c>
      <c r="W85" s="11">
        <f>IF(OR(N85="",V85=""),"",MAX(0,N85-V85))</f>
        <v/>
      </c>
      <c r="X85" s="14">
        <f>IF(A85="","",IF(M85="","Dates à renseigner",IF(N85=0,"Pas de plus-value imposable",IF(AND(O85=100%,Q85=100%),"Opération exonérée selon durée",IF(G85&lt;&gt;"Droit commun","Régime particulier à vérifier",IF(V85&gt;'Paramètres'!$B$6,"Fiscalité élevée à vérifier","Vérifier la fiscalité"))))))</f>
        <v/>
      </c>
      <c r="Y85" s="3" t="n"/>
      <c r="Z85" s="6" t="n"/>
      <c r="AA85" s="3" t="n"/>
      <c r="AB85" s="6" t="n"/>
    </row>
    <row r="86" ht="26" customHeight="1">
      <c r="A86" s="3" t="n"/>
      <c r="B86" s="4" t="n"/>
      <c r="C86" s="4" t="n"/>
      <c r="D86" s="5" t="n"/>
      <c r="E86" s="5" t="n"/>
      <c r="F86" s="3" t="n"/>
      <c r="G86" s="3" t="n"/>
      <c r="H86" s="6" t="n"/>
      <c r="I86" s="7">
        <f>IF(A86="","",IF(Y86="Forfait",H86*'Paramètres'!$B$8,IF(Y86="Réel",IF(Z86="",0,Z86),0)))</f>
        <v/>
      </c>
      <c r="J86" s="7">
        <f>IF(A86="","",IF(AA86="Forfait",IF(M86&gt;5,H86*'Paramètres'!$B$9,0),IF(AA86="Réel",IF(AB86="",0,AB86),0)))</f>
        <v/>
      </c>
      <c r="K86" s="6" t="n"/>
      <c r="L86" s="6" t="n"/>
      <c r="M86" s="8">
        <f>IF(OR(D86="",E86=""),"",IFERROR(DATEDIF(D86,E86,"Y"),""))</f>
        <v/>
      </c>
      <c r="N86" s="7">
        <f>IF(OR(A86="",H86="",K86=""),"",MAX(0,K86-IF(L86="",0,L86)-H86-I86-J86))</f>
        <v/>
      </c>
      <c r="O86" s="9">
        <f>IF(M86="","",MIN(100%,IFERROR(VLOOKUP(MIN(M86,100),'Paramètres'!$B$14:$D$114,2,FALSE),0)))</f>
        <v/>
      </c>
      <c r="P86" s="7">
        <f>IF(OR(N86="",O86=""),"",N86*(1-O86))</f>
        <v/>
      </c>
      <c r="Q86" s="9">
        <f>IF(M86="","",MIN(100%,IFERROR(VLOOKUP(MIN(M86,100),'Paramètres'!$B$14:$D$114,3,FALSE),0)))</f>
        <v/>
      </c>
      <c r="R86" s="7">
        <f>IF(OR(N86="",Q86=""),"",N86*(1-Q86))</f>
        <v/>
      </c>
      <c r="S86" s="7">
        <f>IF(P86="","",P86*'Paramètres'!$B$4)</f>
        <v/>
      </c>
      <c r="T86" s="7">
        <f>IF(R86="","",R86*'Paramètres'!$B$5)</f>
        <v/>
      </c>
      <c r="U86" s="7">
        <f>IF(P86="","",IF(P86&gt;'Paramètres'!$B$6,P86*'Paramètres'!$B$7,0))</f>
        <v/>
      </c>
      <c r="V86" s="7">
        <f>IF(S86="","",SUM(S86:U86))</f>
        <v/>
      </c>
      <c r="W86" s="7">
        <f>IF(OR(N86="",V86=""),"",MAX(0,N86-V86))</f>
        <v/>
      </c>
      <c r="X86" s="10">
        <f>IF(A86="","",IF(M86="","Dates à renseigner",IF(N86=0,"Pas de plus-value imposable",IF(AND(O86=100%,Q86=100%),"Opération exonérée selon durée",IF(G86&lt;&gt;"Droit commun","Régime particulier à vérifier",IF(V86&gt;'Paramètres'!$B$6,"Fiscalité élevée à vérifier","Vérifier la fiscalité"))))))</f>
        <v/>
      </c>
      <c r="Y86" s="3" t="n"/>
      <c r="Z86" s="6" t="n"/>
      <c r="AA86" s="3" t="n"/>
      <c r="AB86" s="6" t="n"/>
    </row>
    <row r="87" ht="26" customHeight="1">
      <c r="A87" s="3" t="n"/>
      <c r="B87" s="4" t="n"/>
      <c r="C87" s="4" t="n"/>
      <c r="D87" s="5" t="n"/>
      <c r="E87" s="5" t="n"/>
      <c r="F87" s="3" t="n"/>
      <c r="G87" s="3" t="n"/>
      <c r="H87" s="6" t="n"/>
      <c r="I87" s="11">
        <f>IF(A87="","",IF(Y87="Forfait",H87*'Paramètres'!$B$8,IF(Y87="Réel",IF(Z87="",0,Z87),0)))</f>
        <v/>
      </c>
      <c r="J87" s="11">
        <f>IF(A87="","",IF(AA87="Forfait",IF(M87&gt;5,H87*'Paramètres'!$B$9,0),IF(AA87="Réel",IF(AB87="",0,AB87),0)))</f>
        <v/>
      </c>
      <c r="K87" s="6" t="n"/>
      <c r="L87" s="6" t="n"/>
      <c r="M87" s="12">
        <f>IF(OR(D87="",E87=""),"",IFERROR(DATEDIF(D87,E87,"Y"),""))</f>
        <v/>
      </c>
      <c r="N87" s="11">
        <f>IF(OR(A87="",H87="",K87=""),"",MAX(0,K87-IF(L87="",0,L87)-H87-I87-J87))</f>
        <v/>
      </c>
      <c r="O87" s="13">
        <f>IF(M87="","",MIN(100%,IFERROR(VLOOKUP(MIN(M87,100),'Paramètres'!$B$14:$D$114,2,FALSE),0)))</f>
        <v/>
      </c>
      <c r="P87" s="11">
        <f>IF(OR(N87="",O87=""),"",N87*(1-O87))</f>
        <v/>
      </c>
      <c r="Q87" s="13">
        <f>IF(M87="","",MIN(100%,IFERROR(VLOOKUP(MIN(M87,100),'Paramètres'!$B$14:$D$114,3,FALSE),0)))</f>
        <v/>
      </c>
      <c r="R87" s="11">
        <f>IF(OR(N87="",Q87=""),"",N87*(1-Q87))</f>
        <v/>
      </c>
      <c r="S87" s="11">
        <f>IF(P87="","",P87*'Paramètres'!$B$4)</f>
        <v/>
      </c>
      <c r="T87" s="11">
        <f>IF(R87="","",R87*'Paramètres'!$B$5)</f>
        <v/>
      </c>
      <c r="U87" s="11">
        <f>IF(P87="","",IF(P87&gt;'Paramètres'!$B$6,P87*'Paramètres'!$B$7,0))</f>
        <v/>
      </c>
      <c r="V87" s="11">
        <f>IF(S87="","",SUM(S87:U87))</f>
        <v/>
      </c>
      <c r="W87" s="11">
        <f>IF(OR(N87="",V87=""),"",MAX(0,N87-V87))</f>
        <v/>
      </c>
      <c r="X87" s="14">
        <f>IF(A87="","",IF(M87="","Dates à renseigner",IF(N87=0,"Pas de plus-value imposable",IF(AND(O87=100%,Q87=100%),"Opération exonérée selon durée",IF(G87&lt;&gt;"Droit commun","Régime particulier à vérifier",IF(V87&gt;'Paramètres'!$B$6,"Fiscalité élevée à vérifier","Vérifier la fiscalité"))))))</f>
        <v/>
      </c>
      <c r="Y87" s="3" t="n"/>
      <c r="Z87" s="6" t="n"/>
      <c r="AA87" s="3" t="n"/>
      <c r="AB87" s="6" t="n"/>
    </row>
    <row r="88" ht="26" customHeight="1">
      <c r="A88" s="3" t="n"/>
      <c r="B88" s="4" t="n"/>
      <c r="C88" s="4" t="n"/>
      <c r="D88" s="5" t="n"/>
      <c r="E88" s="5" t="n"/>
      <c r="F88" s="3" t="n"/>
      <c r="G88" s="3" t="n"/>
      <c r="H88" s="6" t="n"/>
      <c r="I88" s="7">
        <f>IF(A88="","",IF(Y88="Forfait",H88*'Paramètres'!$B$8,IF(Y88="Réel",IF(Z88="",0,Z88),0)))</f>
        <v/>
      </c>
      <c r="J88" s="7">
        <f>IF(A88="","",IF(AA88="Forfait",IF(M88&gt;5,H88*'Paramètres'!$B$9,0),IF(AA88="Réel",IF(AB88="",0,AB88),0)))</f>
        <v/>
      </c>
      <c r="K88" s="6" t="n"/>
      <c r="L88" s="6" t="n"/>
      <c r="M88" s="8">
        <f>IF(OR(D88="",E88=""),"",IFERROR(DATEDIF(D88,E88,"Y"),""))</f>
        <v/>
      </c>
      <c r="N88" s="7">
        <f>IF(OR(A88="",H88="",K88=""),"",MAX(0,K88-IF(L88="",0,L88)-H88-I88-J88))</f>
        <v/>
      </c>
      <c r="O88" s="9">
        <f>IF(M88="","",MIN(100%,IFERROR(VLOOKUP(MIN(M88,100),'Paramètres'!$B$14:$D$114,2,FALSE),0)))</f>
        <v/>
      </c>
      <c r="P88" s="7">
        <f>IF(OR(N88="",O88=""),"",N88*(1-O88))</f>
        <v/>
      </c>
      <c r="Q88" s="9">
        <f>IF(M88="","",MIN(100%,IFERROR(VLOOKUP(MIN(M88,100),'Paramètres'!$B$14:$D$114,3,FALSE),0)))</f>
        <v/>
      </c>
      <c r="R88" s="7">
        <f>IF(OR(N88="",Q88=""),"",N88*(1-Q88))</f>
        <v/>
      </c>
      <c r="S88" s="7">
        <f>IF(P88="","",P88*'Paramètres'!$B$4)</f>
        <v/>
      </c>
      <c r="T88" s="7">
        <f>IF(R88="","",R88*'Paramètres'!$B$5)</f>
        <v/>
      </c>
      <c r="U88" s="7">
        <f>IF(P88="","",IF(P88&gt;'Paramètres'!$B$6,P88*'Paramètres'!$B$7,0))</f>
        <v/>
      </c>
      <c r="V88" s="7">
        <f>IF(S88="","",SUM(S88:U88))</f>
        <v/>
      </c>
      <c r="W88" s="7">
        <f>IF(OR(N88="",V88=""),"",MAX(0,N88-V88))</f>
        <v/>
      </c>
      <c r="X88" s="10">
        <f>IF(A88="","",IF(M88="","Dates à renseigner",IF(N88=0,"Pas de plus-value imposable",IF(AND(O88=100%,Q88=100%),"Opération exonérée selon durée",IF(G88&lt;&gt;"Droit commun","Régime particulier à vérifier",IF(V88&gt;'Paramètres'!$B$6,"Fiscalité élevée à vérifier","Vérifier la fiscalité"))))))</f>
        <v/>
      </c>
      <c r="Y88" s="3" t="n"/>
      <c r="Z88" s="6" t="n"/>
      <c r="AA88" s="3" t="n"/>
      <c r="AB88" s="6" t="n"/>
    </row>
    <row r="89" ht="26" customHeight="1">
      <c r="A89" s="3" t="n"/>
      <c r="B89" s="4" t="n"/>
      <c r="C89" s="4" t="n"/>
      <c r="D89" s="5" t="n"/>
      <c r="E89" s="5" t="n"/>
      <c r="F89" s="3" t="n"/>
      <c r="G89" s="3" t="n"/>
      <c r="H89" s="6" t="n"/>
      <c r="I89" s="11">
        <f>IF(A89="","",IF(Y89="Forfait",H89*'Paramètres'!$B$8,IF(Y89="Réel",IF(Z89="",0,Z89),0)))</f>
        <v/>
      </c>
      <c r="J89" s="11">
        <f>IF(A89="","",IF(AA89="Forfait",IF(M89&gt;5,H89*'Paramètres'!$B$9,0),IF(AA89="Réel",IF(AB89="",0,AB89),0)))</f>
        <v/>
      </c>
      <c r="K89" s="6" t="n"/>
      <c r="L89" s="6" t="n"/>
      <c r="M89" s="12">
        <f>IF(OR(D89="",E89=""),"",IFERROR(DATEDIF(D89,E89,"Y"),""))</f>
        <v/>
      </c>
      <c r="N89" s="11">
        <f>IF(OR(A89="",H89="",K89=""),"",MAX(0,K89-IF(L89="",0,L89)-H89-I89-J89))</f>
        <v/>
      </c>
      <c r="O89" s="13">
        <f>IF(M89="","",MIN(100%,IFERROR(VLOOKUP(MIN(M89,100),'Paramètres'!$B$14:$D$114,2,FALSE),0)))</f>
        <v/>
      </c>
      <c r="P89" s="11">
        <f>IF(OR(N89="",O89=""),"",N89*(1-O89))</f>
        <v/>
      </c>
      <c r="Q89" s="13">
        <f>IF(M89="","",MIN(100%,IFERROR(VLOOKUP(MIN(M89,100),'Paramètres'!$B$14:$D$114,3,FALSE),0)))</f>
        <v/>
      </c>
      <c r="R89" s="11">
        <f>IF(OR(N89="",Q89=""),"",N89*(1-Q89))</f>
        <v/>
      </c>
      <c r="S89" s="11">
        <f>IF(P89="","",P89*'Paramètres'!$B$4)</f>
        <v/>
      </c>
      <c r="T89" s="11">
        <f>IF(R89="","",R89*'Paramètres'!$B$5)</f>
        <v/>
      </c>
      <c r="U89" s="11">
        <f>IF(P89="","",IF(P89&gt;'Paramètres'!$B$6,P89*'Paramètres'!$B$7,0))</f>
        <v/>
      </c>
      <c r="V89" s="11">
        <f>IF(S89="","",SUM(S89:U89))</f>
        <v/>
      </c>
      <c r="W89" s="11">
        <f>IF(OR(N89="",V89=""),"",MAX(0,N89-V89))</f>
        <v/>
      </c>
      <c r="X89" s="14">
        <f>IF(A89="","",IF(M89="","Dates à renseigner",IF(N89=0,"Pas de plus-value imposable",IF(AND(O89=100%,Q89=100%),"Opération exonérée selon durée",IF(G89&lt;&gt;"Droit commun","Régime particulier à vérifier",IF(V89&gt;'Paramètres'!$B$6,"Fiscalité élevée à vérifier","Vérifier la fiscalité"))))))</f>
        <v/>
      </c>
      <c r="Y89" s="3" t="n"/>
      <c r="Z89" s="6" t="n"/>
      <c r="AA89" s="3" t="n"/>
      <c r="AB89" s="6" t="n"/>
    </row>
    <row r="90" ht="26" customHeight="1">
      <c r="A90" s="3" t="n"/>
      <c r="B90" s="4" t="n"/>
      <c r="C90" s="4" t="n"/>
      <c r="D90" s="5" t="n"/>
      <c r="E90" s="5" t="n"/>
      <c r="F90" s="3" t="n"/>
      <c r="G90" s="3" t="n"/>
      <c r="H90" s="6" t="n"/>
      <c r="I90" s="7">
        <f>IF(A90="","",IF(Y90="Forfait",H90*'Paramètres'!$B$8,IF(Y90="Réel",IF(Z90="",0,Z90),0)))</f>
        <v/>
      </c>
      <c r="J90" s="7">
        <f>IF(A90="","",IF(AA90="Forfait",IF(M90&gt;5,H90*'Paramètres'!$B$9,0),IF(AA90="Réel",IF(AB90="",0,AB90),0)))</f>
        <v/>
      </c>
      <c r="K90" s="6" t="n"/>
      <c r="L90" s="6" t="n"/>
      <c r="M90" s="8">
        <f>IF(OR(D90="",E90=""),"",IFERROR(DATEDIF(D90,E90,"Y"),""))</f>
        <v/>
      </c>
      <c r="N90" s="7">
        <f>IF(OR(A90="",H90="",K90=""),"",MAX(0,K90-IF(L90="",0,L90)-H90-I90-J90))</f>
        <v/>
      </c>
      <c r="O90" s="9">
        <f>IF(M90="","",MIN(100%,IFERROR(VLOOKUP(MIN(M90,100),'Paramètres'!$B$14:$D$114,2,FALSE),0)))</f>
        <v/>
      </c>
      <c r="P90" s="7">
        <f>IF(OR(N90="",O90=""),"",N90*(1-O90))</f>
        <v/>
      </c>
      <c r="Q90" s="9">
        <f>IF(M90="","",MIN(100%,IFERROR(VLOOKUP(MIN(M90,100),'Paramètres'!$B$14:$D$114,3,FALSE),0)))</f>
        <v/>
      </c>
      <c r="R90" s="7">
        <f>IF(OR(N90="",Q90=""),"",N90*(1-Q90))</f>
        <v/>
      </c>
      <c r="S90" s="7">
        <f>IF(P90="","",P90*'Paramètres'!$B$4)</f>
        <v/>
      </c>
      <c r="T90" s="7">
        <f>IF(R90="","",R90*'Paramètres'!$B$5)</f>
        <v/>
      </c>
      <c r="U90" s="7">
        <f>IF(P90="","",IF(P90&gt;'Paramètres'!$B$6,P90*'Paramètres'!$B$7,0))</f>
        <v/>
      </c>
      <c r="V90" s="7">
        <f>IF(S90="","",SUM(S90:U90))</f>
        <v/>
      </c>
      <c r="W90" s="7">
        <f>IF(OR(N90="",V90=""),"",MAX(0,N90-V90))</f>
        <v/>
      </c>
      <c r="X90" s="10">
        <f>IF(A90="","",IF(M90="","Dates à renseigner",IF(N90=0,"Pas de plus-value imposable",IF(AND(O90=100%,Q90=100%),"Opération exonérée selon durée",IF(G90&lt;&gt;"Droit commun","Régime particulier à vérifier",IF(V90&gt;'Paramètres'!$B$6,"Fiscalité élevée à vérifier","Vérifier la fiscalité"))))))</f>
        <v/>
      </c>
      <c r="Y90" s="3" t="n"/>
      <c r="Z90" s="6" t="n"/>
      <c r="AA90" s="3" t="n"/>
      <c r="AB90" s="6" t="n"/>
    </row>
    <row r="91" ht="26" customHeight="1">
      <c r="A91" s="3" t="n"/>
      <c r="B91" s="4" t="n"/>
      <c r="C91" s="4" t="n"/>
      <c r="D91" s="5" t="n"/>
      <c r="E91" s="5" t="n"/>
      <c r="F91" s="3" t="n"/>
      <c r="G91" s="3" t="n"/>
      <c r="H91" s="6" t="n"/>
      <c r="I91" s="11">
        <f>IF(A91="","",IF(Y91="Forfait",H91*'Paramètres'!$B$8,IF(Y91="Réel",IF(Z91="",0,Z91),0)))</f>
        <v/>
      </c>
      <c r="J91" s="11">
        <f>IF(A91="","",IF(AA91="Forfait",IF(M91&gt;5,H91*'Paramètres'!$B$9,0),IF(AA91="Réel",IF(AB91="",0,AB91),0)))</f>
        <v/>
      </c>
      <c r="K91" s="6" t="n"/>
      <c r="L91" s="6" t="n"/>
      <c r="M91" s="12">
        <f>IF(OR(D91="",E91=""),"",IFERROR(DATEDIF(D91,E91,"Y"),""))</f>
        <v/>
      </c>
      <c r="N91" s="11">
        <f>IF(OR(A91="",H91="",K91=""),"",MAX(0,K91-IF(L91="",0,L91)-H91-I91-J91))</f>
        <v/>
      </c>
      <c r="O91" s="13">
        <f>IF(M91="","",MIN(100%,IFERROR(VLOOKUP(MIN(M91,100),'Paramètres'!$B$14:$D$114,2,FALSE),0)))</f>
        <v/>
      </c>
      <c r="P91" s="11">
        <f>IF(OR(N91="",O91=""),"",N91*(1-O91))</f>
        <v/>
      </c>
      <c r="Q91" s="13">
        <f>IF(M91="","",MIN(100%,IFERROR(VLOOKUP(MIN(M91,100),'Paramètres'!$B$14:$D$114,3,FALSE),0)))</f>
        <v/>
      </c>
      <c r="R91" s="11">
        <f>IF(OR(N91="",Q91=""),"",N91*(1-Q91))</f>
        <v/>
      </c>
      <c r="S91" s="11">
        <f>IF(P91="","",P91*'Paramètres'!$B$4)</f>
        <v/>
      </c>
      <c r="T91" s="11">
        <f>IF(R91="","",R91*'Paramètres'!$B$5)</f>
        <v/>
      </c>
      <c r="U91" s="11">
        <f>IF(P91="","",IF(P91&gt;'Paramètres'!$B$6,P91*'Paramètres'!$B$7,0))</f>
        <v/>
      </c>
      <c r="V91" s="11">
        <f>IF(S91="","",SUM(S91:U91))</f>
        <v/>
      </c>
      <c r="W91" s="11">
        <f>IF(OR(N91="",V91=""),"",MAX(0,N91-V91))</f>
        <v/>
      </c>
      <c r="X91" s="14">
        <f>IF(A91="","",IF(M91="","Dates à renseigner",IF(N91=0,"Pas de plus-value imposable",IF(AND(O91=100%,Q91=100%),"Opération exonérée selon durée",IF(G91&lt;&gt;"Droit commun","Régime particulier à vérifier",IF(V91&gt;'Paramètres'!$B$6,"Fiscalité élevée à vérifier","Vérifier la fiscalité"))))))</f>
        <v/>
      </c>
      <c r="Y91" s="3" t="n"/>
      <c r="Z91" s="6" t="n"/>
      <c r="AA91" s="3" t="n"/>
      <c r="AB91" s="6" t="n"/>
    </row>
    <row r="92" ht="26" customHeight="1">
      <c r="A92" s="3" t="n"/>
      <c r="B92" s="4" t="n"/>
      <c r="C92" s="4" t="n"/>
      <c r="D92" s="5" t="n"/>
      <c r="E92" s="5" t="n"/>
      <c r="F92" s="3" t="n"/>
      <c r="G92" s="3" t="n"/>
      <c r="H92" s="6" t="n"/>
      <c r="I92" s="7">
        <f>IF(A92="","",IF(Y92="Forfait",H92*'Paramètres'!$B$8,IF(Y92="Réel",IF(Z92="",0,Z92),0)))</f>
        <v/>
      </c>
      <c r="J92" s="7">
        <f>IF(A92="","",IF(AA92="Forfait",IF(M92&gt;5,H92*'Paramètres'!$B$9,0),IF(AA92="Réel",IF(AB92="",0,AB92),0)))</f>
        <v/>
      </c>
      <c r="K92" s="6" t="n"/>
      <c r="L92" s="6" t="n"/>
      <c r="M92" s="8">
        <f>IF(OR(D92="",E92=""),"",IFERROR(DATEDIF(D92,E92,"Y"),""))</f>
        <v/>
      </c>
      <c r="N92" s="7">
        <f>IF(OR(A92="",H92="",K92=""),"",MAX(0,K92-IF(L92="",0,L92)-H92-I92-J92))</f>
        <v/>
      </c>
      <c r="O92" s="9">
        <f>IF(M92="","",MIN(100%,IFERROR(VLOOKUP(MIN(M92,100),'Paramètres'!$B$14:$D$114,2,FALSE),0)))</f>
        <v/>
      </c>
      <c r="P92" s="7">
        <f>IF(OR(N92="",O92=""),"",N92*(1-O92))</f>
        <v/>
      </c>
      <c r="Q92" s="9">
        <f>IF(M92="","",MIN(100%,IFERROR(VLOOKUP(MIN(M92,100),'Paramètres'!$B$14:$D$114,3,FALSE),0)))</f>
        <v/>
      </c>
      <c r="R92" s="7">
        <f>IF(OR(N92="",Q92=""),"",N92*(1-Q92))</f>
        <v/>
      </c>
      <c r="S92" s="7">
        <f>IF(P92="","",P92*'Paramètres'!$B$4)</f>
        <v/>
      </c>
      <c r="T92" s="7">
        <f>IF(R92="","",R92*'Paramètres'!$B$5)</f>
        <v/>
      </c>
      <c r="U92" s="7">
        <f>IF(P92="","",IF(P92&gt;'Paramètres'!$B$6,P92*'Paramètres'!$B$7,0))</f>
        <v/>
      </c>
      <c r="V92" s="7">
        <f>IF(S92="","",SUM(S92:U92))</f>
        <v/>
      </c>
      <c r="W92" s="7">
        <f>IF(OR(N92="",V92=""),"",MAX(0,N92-V92))</f>
        <v/>
      </c>
      <c r="X92" s="10">
        <f>IF(A92="","",IF(M92="","Dates à renseigner",IF(N92=0,"Pas de plus-value imposable",IF(AND(O92=100%,Q92=100%),"Opération exonérée selon durée",IF(G92&lt;&gt;"Droit commun","Régime particulier à vérifier",IF(V92&gt;'Paramètres'!$B$6,"Fiscalité élevée à vérifier","Vérifier la fiscalité"))))))</f>
        <v/>
      </c>
      <c r="Y92" s="3" t="n"/>
      <c r="Z92" s="6" t="n"/>
      <c r="AA92" s="3" t="n"/>
      <c r="AB92" s="6" t="n"/>
    </row>
    <row r="93" ht="26" customHeight="1">
      <c r="A93" s="3" t="n"/>
      <c r="B93" s="4" t="n"/>
      <c r="C93" s="4" t="n"/>
      <c r="D93" s="5" t="n"/>
      <c r="E93" s="5" t="n"/>
      <c r="F93" s="3" t="n"/>
      <c r="G93" s="3" t="n"/>
      <c r="H93" s="6" t="n"/>
      <c r="I93" s="11">
        <f>IF(A93="","",IF(Y93="Forfait",H93*'Paramètres'!$B$8,IF(Y93="Réel",IF(Z93="",0,Z93),0)))</f>
        <v/>
      </c>
      <c r="J93" s="11">
        <f>IF(A93="","",IF(AA93="Forfait",IF(M93&gt;5,H93*'Paramètres'!$B$9,0),IF(AA93="Réel",IF(AB93="",0,AB93),0)))</f>
        <v/>
      </c>
      <c r="K93" s="6" t="n"/>
      <c r="L93" s="6" t="n"/>
      <c r="M93" s="12">
        <f>IF(OR(D93="",E93=""),"",IFERROR(DATEDIF(D93,E93,"Y"),""))</f>
        <v/>
      </c>
      <c r="N93" s="11">
        <f>IF(OR(A93="",H93="",K93=""),"",MAX(0,K93-IF(L93="",0,L93)-H93-I93-J93))</f>
        <v/>
      </c>
      <c r="O93" s="13">
        <f>IF(M93="","",MIN(100%,IFERROR(VLOOKUP(MIN(M93,100),'Paramètres'!$B$14:$D$114,2,FALSE),0)))</f>
        <v/>
      </c>
      <c r="P93" s="11">
        <f>IF(OR(N93="",O93=""),"",N93*(1-O93))</f>
        <v/>
      </c>
      <c r="Q93" s="13">
        <f>IF(M93="","",MIN(100%,IFERROR(VLOOKUP(MIN(M93,100),'Paramètres'!$B$14:$D$114,3,FALSE),0)))</f>
        <v/>
      </c>
      <c r="R93" s="11">
        <f>IF(OR(N93="",Q93=""),"",N93*(1-Q93))</f>
        <v/>
      </c>
      <c r="S93" s="11">
        <f>IF(P93="","",P93*'Paramètres'!$B$4)</f>
        <v/>
      </c>
      <c r="T93" s="11">
        <f>IF(R93="","",R93*'Paramètres'!$B$5)</f>
        <v/>
      </c>
      <c r="U93" s="11">
        <f>IF(P93="","",IF(P93&gt;'Paramètres'!$B$6,P93*'Paramètres'!$B$7,0))</f>
        <v/>
      </c>
      <c r="V93" s="11">
        <f>IF(S93="","",SUM(S93:U93))</f>
        <v/>
      </c>
      <c r="W93" s="11">
        <f>IF(OR(N93="",V93=""),"",MAX(0,N93-V93))</f>
        <v/>
      </c>
      <c r="X93" s="14">
        <f>IF(A93="","",IF(M93="","Dates à renseigner",IF(N93=0,"Pas de plus-value imposable",IF(AND(O93=100%,Q93=100%),"Opération exonérée selon durée",IF(G93&lt;&gt;"Droit commun","Régime particulier à vérifier",IF(V93&gt;'Paramètres'!$B$6,"Fiscalité élevée à vérifier","Vérifier la fiscalité"))))))</f>
        <v/>
      </c>
      <c r="Y93" s="3" t="n"/>
      <c r="Z93" s="6" t="n"/>
      <c r="AA93" s="3" t="n"/>
      <c r="AB93" s="6" t="n"/>
    </row>
    <row r="94" ht="26" customHeight="1">
      <c r="A94" s="3" t="n"/>
      <c r="B94" s="4" t="n"/>
      <c r="C94" s="4" t="n"/>
      <c r="D94" s="5" t="n"/>
      <c r="E94" s="5" t="n"/>
      <c r="F94" s="3" t="n"/>
      <c r="G94" s="3" t="n"/>
      <c r="H94" s="6" t="n"/>
      <c r="I94" s="7">
        <f>IF(A94="","",IF(Y94="Forfait",H94*'Paramètres'!$B$8,IF(Y94="Réel",IF(Z94="",0,Z94),0)))</f>
        <v/>
      </c>
      <c r="J94" s="7">
        <f>IF(A94="","",IF(AA94="Forfait",IF(M94&gt;5,H94*'Paramètres'!$B$9,0),IF(AA94="Réel",IF(AB94="",0,AB94),0)))</f>
        <v/>
      </c>
      <c r="K94" s="6" t="n"/>
      <c r="L94" s="6" t="n"/>
      <c r="M94" s="8">
        <f>IF(OR(D94="",E94=""),"",IFERROR(DATEDIF(D94,E94,"Y"),""))</f>
        <v/>
      </c>
      <c r="N94" s="7">
        <f>IF(OR(A94="",H94="",K94=""),"",MAX(0,K94-IF(L94="",0,L94)-H94-I94-J94))</f>
        <v/>
      </c>
      <c r="O94" s="9">
        <f>IF(M94="","",MIN(100%,IFERROR(VLOOKUP(MIN(M94,100),'Paramètres'!$B$14:$D$114,2,FALSE),0)))</f>
        <v/>
      </c>
      <c r="P94" s="7">
        <f>IF(OR(N94="",O94=""),"",N94*(1-O94))</f>
        <v/>
      </c>
      <c r="Q94" s="9">
        <f>IF(M94="","",MIN(100%,IFERROR(VLOOKUP(MIN(M94,100),'Paramètres'!$B$14:$D$114,3,FALSE),0)))</f>
        <v/>
      </c>
      <c r="R94" s="7">
        <f>IF(OR(N94="",Q94=""),"",N94*(1-Q94))</f>
        <v/>
      </c>
      <c r="S94" s="7">
        <f>IF(P94="","",P94*'Paramètres'!$B$4)</f>
        <v/>
      </c>
      <c r="T94" s="7">
        <f>IF(R94="","",R94*'Paramètres'!$B$5)</f>
        <v/>
      </c>
      <c r="U94" s="7">
        <f>IF(P94="","",IF(P94&gt;'Paramètres'!$B$6,P94*'Paramètres'!$B$7,0))</f>
        <v/>
      </c>
      <c r="V94" s="7">
        <f>IF(S94="","",SUM(S94:U94))</f>
        <v/>
      </c>
      <c r="W94" s="7">
        <f>IF(OR(N94="",V94=""),"",MAX(0,N94-V94))</f>
        <v/>
      </c>
      <c r="X94" s="10">
        <f>IF(A94="","",IF(M94="","Dates à renseigner",IF(N94=0,"Pas de plus-value imposable",IF(AND(O94=100%,Q94=100%),"Opération exonérée selon durée",IF(G94&lt;&gt;"Droit commun","Régime particulier à vérifier",IF(V94&gt;'Paramètres'!$B$6,"Fiscalité élevée à vérifier","Vérifier la fiscalité"))))))</f>
        <v/>
      </c>
      <c r="Y94" s="3" t="n"/>
      <c r="Z94" s="6" t="n"/>
      <c r="AA94" s="3" t="n"/>
      <c r="AB94" s="6" t="n"/>
    </row>
    <row r="95" ht="26" customHeight="1">
      <c r="A95" s="3" t="n"/>
      <c r="B95" s="4" t="n"/>
      <c r="C95" s="4" t="n"/>
      <c r="D95" s="5" t="n"/>
      <c r="E95" s="5" t="n"/>
      <c r="F95" s="3" t="n"/>
      <c r="G95" s="3" t="n"/>
      <c r="H95" s="6" t="n"/>
      <c r="I95" s="11">
        <f>IF(A95="","",IF(Y95="Forfait",H95*'Paramètres'!$B$8,IF(Y95="Réel",IF(Z95="",0,Z95),0)))</f>
        <v/>
      </c>
      <c r="J95" s="11">
        <f>IF(A95="","",IF(AA95="Forfait",IF(M95&gt;5,H95*'Paramètres'!$B$9,0),IF(AA95="Réel",IF(AB95="",0,AB95),0)))</f>
        <v/>
      </c>
      <c r="K95" s="6" t="n"/>
      <c r="L95" s="6" t="n"/>
      <c r="M95" s="12">
        <f>IF(OR(D95="",E95=""),"",IFERROR(DATEDIF(D95,E95,"Y"),""))</f>
        <v/>
      </c>
      <c r="N95" s="11">
        <f>IF(OR(A95="",H95="",K95=""),"",MAX(0,K95-IF(L95="",0,L95)-H95-I95-J95))</f>
        <v/>
      </c>
      <c r="O95" s="13">
        <f>IF(M95="","",MIN(100%,IFERROR(VLOOKUP(MIN(M95,100),'Paramètres'!$B$14:$D$114,2,FALSE),0)))</f>
        <v/>
      </c>
      <c r="P95" s="11">
        <f>IF(OR(N95="",O95=""),"",N95*(1-O95))</f>
        <v/>
      </c>
      <c r="Q95" s="13">
        <f>IF(M95="","",MIN(100%,IFERROR(VLOOKUP(MIN(M95,100),'Paramètres'!$B$14:$D$114,3,FALSE),0)))</f>
        <v/>
      </c>
      <c r="R95" s="11">
        <f>IF(OR(N95="",Q95=""),"",N95*(1-Q95))</f>
        <v/>
      </c>
      <c r="S95" s="11">
        <f>IF(P95="","",P95*'Paramètres'!$B$4)</f>
        <v/>
      </c>
      <c r="T95" s="11">
        <f>IF(R95="","",R95*'Paramètres'!$B$5)</f>
        <v/>
      </c>
      <c r="U95" s="11">
        <f>IF(P95="","",IF(P95&gt;'Paramètres'!$B$6,P95*'Paramètres'!$B$7,0))</f>
        <v/>
      </c>
      <c r="V95" s="11">
        <f>IF(S95="","",SUM(S95:U95))</f>
        <v/>
      </c>
      <c r="W95" s="11">
        <f>IF(OR(N95="",V95=""),"",MAX(0,N95-V95))</f>
        <v/>
      </c>
      <c r="X95" s="14">
        <f>IF(A95="","",IF(M95="","Dates à renseigner",IF(N95=0,"Pas de plus-value imposable",IF(AND(O95=100%,Q95=100%),"Opération exonérée selon durée",IF(G95&lt;&gt;"Droit commun","Régime particulier à vérifier",IF(V95&gt;'Paramètres'!$B$6,"Fiscalité élevée à vérifier","Vérifier la fiscalité"))))))</f>
        <v/>
      </c>
      <c r="Y95" s="3" t="n"/>
      <c r="Z95" s="6" t="n"/>
      <c r="AA95" s="3" t="n"/>
      <c r="AB95" s="6" t="n"/>
    </row>
    <row r="96" ht="26" customHeight="1">
      <c r="A96" s="3" t="n"/>
      <c r="B96" s="4" t="n"/>
      <c r="C96" s="4" t="n"/>
      <c r="D96" s="5" t="n"/>
      <c r="E96" s="5" t="n"/>
      <c r="F96" s="3" t="n"/>
      <c r="G96" s="3" t="n"/>
      <c r="H96" s="6" t="n"/>
      <c r="I96" s="7">
        <f>IF(A96="","",IF(Y96="Forfait",H96*'Paramètres'!$B$8,IF(Y96="Réel",IF(Z96="",0,Z96),0)))</f>
        <v/>
      </c>
      <c r="J96" s="7">
        <f>IF(A96="","",IF(AA96="Forfait",IF(M96&gt;5,H96*'Paramètres'!$B$9,0),IF(AA96="Réel",IF(AB96="",0,AB96),0)))</f>
        <v/>
      </c>
      <c r="K96" s="6" t="n"/>
      <c r="L96" s="6" t="n"/>
      <c r="M96" s="8">
        <f>IF(OR(D96="",E96=""),"",IFERROR(DATEDIF(D96,E96,"Y"),""))</f>
        <v/>
      </c>
      <c r="N96" s="7">
        <f>IF(OR(A96="",H96="",K96=""),"",MAX(0,K96-IF(L96="",0,L96)-H96-I96-J96))</f>
        <v/>
      </c>
      <c r="O96" s="9">
        <f>IF(M96="","",MIN(100%,IFERROR(VLOOKUP(MIN(M96,100),'Paramètres'!$B$14:$D$114,2,FALSE),0)))</f>
        <v/>
      </c>
      <c r="P96" s="7">
        <f>IF(OR(N96="",O96=""),"",N96*(1-O96))</f>
        <v/>
      </c>
      <c r="Q96" s="9">
        <f>IF(M96="","",MIN(100%,IFERROR(VLOOKUP(MIN(M96,100),'Paramètres'!$B$14:$D$114,3,FALSE),0)))</f>
        <v/>
      </c>
      <c r="R96" s="7">
        <f>IF(OR(N96="",Q96=""),"",N96*(1-Q96))</f>
        <v/>
      </c>
      <c r="S96" s="7">
        <f>IF(P96="","",P96*'Paramètres'!$B$4)</f>
        <v/>
      </c>
      <c r="T96" s="7">
        <f>IF(R96="","",R96*'Paramètres'!$B$5)</f>
        <v/>
      </c>
      <c r="U96" s="7">
        <f>IF(P96="","",IF(P96&gt;'Paramètres'!$B$6,P96*'Paramètres'!$B$7,0))</f>
        <v/>
      </c>
      <c r="V96" s="7">
        <f>IF(S96="","",SUM(S96:U96))</f>
        <v/>
      </c>
      <c r="W96" s="7">
        <f>IF(OR(N96="",V96=""),"",MAX(0,N96-V96))</f>
        <v/>
      </c>
      <c r="X96" s="10">
        <f>IF(A96="","",IF(M96="","Dates à renseigner",IF(N96=0,"Pas de plus-value imposable",IF(AND(O96=100%,Q96=100%),"Opération exonérée selon durée",IF(G96&lt;&gt;"Droit commun","Régime particulier à vérifier",IF(V96&gt;'Paramètres'!$B$6,"Fiscalité élevée à vérifier","Vérifier la fiscalité"))))))</f>
        <v/>
      </c>
      <c r="Y96" s="3" t="n"/>
      <c r="Z96" s="6" t="n"/>
      <c r="AA96" s="3" t="n"/>
      <c r="AB96" s="6" t="n"/>
    </row>
    <row r="97" ht="26" customHeight="1">
      <c r="A97" s="3" t="n"/>
      <c r="B97" s="4" t="n"/>
      <c r="C97" s="4" t="n"/>
      <c r="D97" s="5" t="n"/>
      <c r="E97" s="5" t="n"/>
      <c r="F97" s="3" t="n"/>
      <c r="G97" s="3" t="n"/>
      <c r="H97" s="6" t="n"/>
      <c r="I97" s="11">
        <f>IF(A97="","",IF(Y97="Forfait",H97*'Paramètres'!$B$8,IF(Y97="Réel",IF(Z97="",0,Z97),0)))</f>
        <v/>
      </c>
      <c r="J97" s="11">
        <f>IF(A97="","",IF(AA97="Forfait",IF(M97&gt;5,H97*'Paramètres'!$B$9,0),IF(AA97="Réel",IF(AB97="",0,AB97),0)))</f>
        <v/>
      </c>
      <c r="K97" s="6" t="n"/>
      <c r="L97" s="6" t="n"/>
      <c r="M97" s="12">
        <f>IF(OR(D97="",E97=""),"",IFERROR(DATEDIF(D97,E97,"Y"),""))</f>
        <v/>
      </c>
      <c r="N97" s="11">
        <f>IF(OR(A97="",H97="",K97=""),"",MAX(0,K97-IF(L97="",0,L97)-H97-I97-J97))</f>
        <v/>
      </c>
      <c r="O97" s="13">
        <f>IF(M97="","",MIN(100%,IFERROR(VLOOKUP(MIN(M97,100),'Paramètres'!$B$14:$D$114,2,FALSE),0)))</f>
        <v/>
      </c>
      <c r="P97" s="11">
        <f>IF(OR(N97="",O97=""),"",N97*(1-O97))</f>
        <v/>
      </c>
      <c r="Q97" s="13">
        <f>IF(M97="","",MIN(100%,IFERROR(VLOOKUP(MIN(M97,100),'Paramètres'!$B$14:$D$114,3,FALSE),0)))</f>
        <v/>
      </c>
      <c r="R97" s="11">
        <f>IF(OR(N97="",Q97=""),"",N97*(1-Q97))</f>
        <v/>
      </c>
      <c r="S97" s="11">
        <f>IF(P97="","",P97*'Paramètres'!$B$4)</f>
        <v/>
      </c>
      <c r="T97" s="11">
        <f>IF(R97="","",R97*'Paramètres'!$B$5)</f>
        <v/>
      </c>
      <c r="U97" s="11">
        <f>IF(P97="","",IF(P97&gt;'Paramètres'!$B$6,P97*'Paramètres'!$B$7,0))</f>
        <v/>
      </c>
      <c r="V97" s="11">
        <f>IF(S97="","",SUM(S97:U97))</f>
        <v/>
      </c>
      <c r="W97" s="11">
        <f>IF(OR(N97="",V97=""),"",MAX(0,N97-V97))</f>
        <v/>
      </c>
      <c r="X97" s="14">
        <f>IF(A97="","",IF(M97="","Dates à renseigner",IF(N97=0,"Pas de plus-value imposable",IF(AND(O97=100%,Q97=100%),"Opération exonérée selon durée",IF(G97&lt;&gt;"Droit commun","Régime particulier à vérifier",IF(V97&gt;'Paramètres'!$B$6,"Fiscalité élevée à vérifier","Vérifier la fiscalité"))))))</f>
        <v/>
      </c>
      <c r="Y97" s="3" t="n"/>
      <c r="Z97" s="6" t="n"/>
      <c r="AA97" s="3" t="n"/>
      <c r="AB97" s="6" t="n"/>
    </row>
    <row r="98" ht="26" customHeight="1">
      <c r="A98" s="3" t="n"/>
      <c r="B98" s="4" t="n"/>
      <c r="C98" s="4" t="n"/>
      <c r="D98" s="5" t="n"/>
      <c r="E98" s="5" t="n"/>
      <c r="F98" s="3" t="n"/>
      <c r="G98" s="3" t="n"/>
      <c r="H98" s="6" t="n"/>
      <c r="I98" s="7">
        <f>IF(A98="","",IF(Y98="Forfait",H98*'Paramètres'!$B$8,IF(Y98="Réel",IF(Z98="",0,Z98),0)))</f>
        <v/>
      </c>
      <c r="J98" s="7">
        <f>IF(A98="","",IF(AA98="Forfait",IF(M98&gt;5,H98*'Paramètres'!$B$9,0),IF(AA98="Réel",IF(AB98="",0,AB98),0)))</f>
        <v/>
      </c>
      <c r="K98" s="6" t="n"/>
      <c r="L98" s="6" t="n"/>
      <c r="M98" s="8">
        <f>IF(OR(D98="",E98=""),"",IFERROR(DATEDIF(D98,E98,"Y"),""))</f>
        <v/>
      </c>
      <c r="N98" s="7">
        <f>IF(OR(A98="",H98="",K98=""),"",MAX(0,K98-IF(L98="",0,L98)-H98-I98-J98))</f>
        <v/>
      </c>
      <c r="O98" s="9">
        <f>IF(M98="","",MIN(100%,IFERROR(VLOOKUP(MIN(M98,100),'Paramètres'!$B$14:$D$114,2,FALSE),0)))</f>
        <v/>
      </c>
      <c r="P98" s="7">
        <f>IF(OR(N98="",O98=""),"",N98*(1-O98))</f>
        <v/>
      </c>
      <c r="Q98" s="9">
        <f>IF(M98="","",MIN(100%,IFERROR(VLOOKUP(MIN(M98,100),'Paramètres'!$B$14:$D$114,3,FALSE),0)))</f>
        <v/>
      </c>
      <c r="R98" s="7">
        <f>IF(OR(N98="",Q98=""),"",N98*(1-Q98))</f>
        <v/>
      </c>
      <c r="S98" s="7">
        <f>IF(P98="","",P98*'Paramètres'!$B$4)</f>
        <v/>
      </c>
      <c r="T98" s="7">
        <f>IF(R98="","",R98*'Paramètres'!$B$5)</f>
        <v/>
      </c>
      <c r="U98" s="7">
        <f>IF(P98="","",IF(P98&gt;'Paramètres'!$B$6,P98*'Paramètres'!$B$7,0))</f>
        <v/>
      </c>
      <c r="V98" s="7">
        <f>IF(S98="","",SUM(S98:U98))</f>
        <v/>
      </c>
      <c r="W98" s="7">
        <f>IF(OR(N98="",V98=""),"",MAX(0,N98-V98))</f>
        <v/>
      </c>
      <c r="X98" s="10">
        <f>IF(A98="","",IF(M98="","Dates à renseigner",IF(N98=0,"Pas de plus-value imposable",IF(AND(O98=100%,Q98=100%),"Opération exonérée selon durée",IF(G98&lt;&gt;"Droit commun","Régime particulier à vérifier",IF(V98&gt;'Paramètres'!$B$6,"Fiscalité élevée à vérifier","Vérifier la fiscalité"))))))</f>
        <v/>
      </c>
      <c r="Y98" s="3" t="n"/>
      <c r="Z98" s="6" t="n"/>
      <c r="AA98" s="3" t="n"/>
      <c r="AB98" s="6" t="n"/>
    </row>
    <row r="99" ht="26" customHeight="1">
      <c r="A99" s="3" t="n"/>
      <c r="B99" s="4" t="n"/>
      <c r="C99" s="4" t="n"/>
      <c r="D99" s="5" t="n"/>
      <c r="E99" s="5" t="n"/>
      <c r="F99" s="3" t="n"/>
      <c r="G99" s="3" t="n"/>
      <c r="H99" s="6" t="n"/>
      <c r="I99" s="11">
        <f>IF(A99="","",IF(Y99="Forfait",H99*'Paramètres'!$B$8,IF(Y99="Réel",IF(Z99="",0,Z99),0)))</f>
        <v/>
      </c>
      <c r="J99" s="11">
        <f>IF(A99="","",IF(AA99="Forfait",IF(M99&gt;5,H99*'Paramètres'!$B$9,0),IF(AA99="Réel",IF(AB99="",0,AB99),0)))</f>
        <v/>
      </c>
      <c r="K99" s="6" t="n"/>
      <c r="L99" s="6" t="n"/>
      <c r="M99" s="12">
        <f>IF(OR(D99="",E99=""),"",IFERROR(DATEDIF(D99,E99,"Y"),""))</f>
        <v/>
      </c>
      <c r="N99" s="11">
        <f>IF(OR(A99="",H99="",K99=""),"",MAX(0,K99-IF(L99="",0,L99)-H99-I99-J99))</f>
        <v/>
      </c>
      <c r="O99" s="13">
        <f>IF(M99="","",MIN(100%,IFERROR(VLOOKUP(MIN(M99,100),'Paramètres'!$B$14:$D$114,2,FALSE),0)))</f>
        <v/>
      </c>
      <c r="P99" s="11">
        <f>IF(OR(N99="",O99=""),"",N99*(1-O99))</f>
        <v/>
      </c>
      <c r="Q99" s="13">
        <f>IF(M99="","",MIN(100%,IFERROR(VLOOKUP(MIN(M99,100),'Paramètres'!$B$14:$D$114,3,FALSE),0)))</f>
        <v/>
      </c>
      <c r="R99" s="11">
        <f>IF(OR(N99="",Q99=""),"",N99*(1-Q99))</f>
        <v/>
      </c>
      <c r="S99" s="11">
        <f>IF(P99="","",P99*'Paramètres'!$B$4)</f>
        <v/>
      </c>
      <c r="T99" s="11">
        <f>IF(R99="","",R99*'Paramètres'!$B$5)</f>
        <v/>
      </c>
      <c r="U99" s="11">
        <f>IF(P99="","",IF(P99&gt;'Paramètres'!$B$6,P99*'Paramètres'!$B$7,0))</f>
        <v/>
      </c>
      <c r="V99" s="11">
        <f>IF(S99="","",SUM(S99:U99))</f>
        <v/>
      </c>
      <c r="W99" s="11">
        <f>IF(OR(N99="",V99=""),"",MAX(0,N99-V99))</f>
        <v/>
      </c>
      <c r="X99" s="14">
        <f>IF(A99="","",IF(M99="","Dates à renseigner",IF(N99=0,"Pas de plus-value imposable",IF(AND(O99=100%,Q99=100%),"Opération exonérée selon durée",IF(G99&lt;&gt;"Droit commun","Régime particulier à vérifier",IF(V99&gt;'Paramètres'!$B$6,"Fiscalité élevée à vérifier","Vérifier la fiscalité"))))))</f>
        <v/>
      </c>
      <c r="Y99" s="3" t="n"/>
      <c r="Z99" s="6" t="n"/>
      <c r="AA99" s="3" t="n"/>
      <c r="AB99" s="6" t="n"/>
    </row>
    <row r="100" ht="26" customHeight="1">
      <c r="A100" s="3" t="n"/>
      <c r="B100" s="4" t="n"/>
      <c r="C100" s="4" t="n"/>
      <c r="D100" s="5" t="n"/>
      <c r="E100" s="5" t="n"/>
      <c r="F100" s="3" t="n"/>
      <c r="G100" s="3" t="n"/>
      <c r="H100" s="6" t="n"/>
      <c r="I100" s="7">
        <f>IF(A100="","",IF(Y100="Forfait",H100*'Paramètres'!$B$8,IF(Y100="Réel",IF(Z100="",0,Z100),0)))</f>
        <v/>
      </c>
      <c r="J100" s="7">
        <f>IF(A100="","",IF(AA100="Forfait",IF(M100&gt;5,H100*'Paramètres'!$B$9,0),IF(AA100="Réel",IF(AB100="",0,AB100),0)))</f>
        <v/>
      </c>
      <c r="K100" s="6" t="n"/>
      <c r="L100" s="6" t="n"/>
      <c r="M100" s="8">
        <f>IF(OR(D100="",E100=""),"",IFERROR(DATEDIF(D100,E100,"Y"),""))</f>
        <v/>
      </c>
      <c r="N100" s="7">
        <f>IF(OR(A100="",H100="",K100=""),"",MAX(0,K100-IF(L100="",0,L100)-H100-I100-J100))</f>
        <v/>
      </c>
      <c r="O100" s="9">
        <f>IF(M100="","",MIN(100%,IFERROR(VLOOKUP(MIN(M100,100),'Paramètres'!$B$14:$D$114,2,FALSE),0)))</f>
        <v/>
      </c>
      <c r="P100" s="7">
        <f>IF(OR(N100="",O100=""),"",N100*(1-O100))</f>
        <v/>
      </c>
      <c r="Q100" s="9">
        <f>IF(M100="","",MIN(100%,IFERROR(VLOOKUP(MIN(M100,100),'Paramètres'!$B$14:$D$114,3,FALSE),0)))</f>
        <v/>
      </c>
      <c r="R100" s="7">
        <f>IF(OR(N100="",Q100=""),"",N100*(1-Q100))</f>
        <v/>
      </c>
      <c r="S100" s="7">
        <f>IF(P100="","",P100*'Paramètres'!$B$4)</f>
        <v/>
      </c>
      <c r="T100" s="7">
        <f>IF(R100="","",R100*'Paramètres'!$B$5)</f>
        <v/>
      </c>
      <c r="U100" s="7">
        <f>IF(P100="","",IF(P100&gt;'Paramètres'!$B$6,P100*'Paramètres'!$B$7,0))</f>
        <v/>
      </c>
      <c r="V100" s="7">
        <f>IF(S100="","",SUM(S100:U100))</f>
        <v/>
      </c>
      <c r="W100" s="7">
        <f>IF(OR(N100="",V100=""),"",MAX(0,N100-V100))</f>
        <v/>
      </c>
      <c r="X100" s="10">
        <f>IF(A100="","",IF(M100="","Dates à renseigner",IF(N100=0,"Pas de plus-value imposable",IF(AND(O100=100%,Q100=100%),"Opération exonérée selon durée",IF(G100&lt;&gt;"Droit commun","Régime particulier à vérifier",IF(V100&gt;'Paramètres'!$B$6,"Fiscalité élevée à vérifier","Vérifier la fiscalité"))))))</f>
        <v/>
      </c>
      <c r="Y100" s="3" t="n"/>
      <c r="Z100" s="6" t="n"/>
      <c r="AA100" s="3" t="n"/>
      <c r="AB100" s="6" t="n"/>
    </row>
    <row r="101" ht="26" customHeight="1">
      <c r="A101" s="3" t="n"/>
      <c r="B101" s="4" t="n"/>
      <c r="C101" s="4" t="n"/>
      <c r="D101" s="5" t="n"/>
      <c r="E101" s="5" t="n"/>
      <c r="F101" s="3" t="n"/>
      <c r="G101" s="3" t="n"/>
      <c r="H101" s="6" t="n"/>
      <c r="I101" s="11">
        <f>IF(A101="","",IF(Y101="Forfait",H101*'Paramètres'!$B$8,IF(Y101="Réel",IF(Z101="",0,Z101),0)))</f>
        <v/>
      </c>
      <c r="J101" s="11">
        <f>IF(A101="","",IF(AA101="Forfait",IF(M101&gt;5,H101*'Paramètres'!$B$9,0),IF(AA101="Réel",IF(AB101="",0,AB101),0)))</f>
        <v/>
      </c>
      <c r="K101" s="6" t="n"/>
      <c r="L101" s="6" t="n"/>
      <c r="M101" s="12">
        <f>IF(OR(D101="",E101=""),"",IFERROR(DATEDIF(D101,E101,"Y"),""))</f>
        <v/>
      </c>
      <c r="N101" s="11">
        <f>IF(OR(A101="",H101="",K101=""),"",MAX(0,K101-IF(L101="",0,L101)-H101-I101-J101))</f>
        <v/>
      </c>
      <c r="O101" s="13">
        <f>IF(M101="","",MIN(100%,IFERROR(VLOOKUP(MIN(M101,100),'Paramètres'!$B$14:$D$114,2,FALSE),0)))</f>
        <v/>
      </c>
      <c r="P101" s="11">
        <f>IF(OR(N101="",O101=""),"",N101*(1-O101))</f>
        <v/>
      </c>
      <c r="Q101" s="13">
        <f>IF(M101="","",MIN(100%,IFERROR(VLOOKUP(MIN(M101,100),'Paramètres'!$B$14:$D$114,3,FALSE),0)))</f>
        <v/>
      </c>
      <c r="R101" s="11">
        <f>IF(OR(N101="",Q101=""),"",N101*(1-Q101))</f>
        <v/>
      </c>
      <c r="S101" s="11">
        <f>IF(P101="","",P101*'Paramètres'!$B$4)</f>
        <v/>
      </c>
      <c r="T101" s="11">
        <f>IF(R101="","",R101*'Paramètres'!$B$5)</f>
        <v/>
      </c>
      <c r="U101" s="11">
        <f>IF(P101="","",IF(P101&gt;'Paramètres'!$B$6,P101*'Paramètres'!$B$7,0))</f>
        <v/>
      </c>
      <c r="V101" s="11">
        <f>IF(S101="","",SUM(S101:U101))</f>
        <v/>
      </c>
      <c r="W101" s="11">
        <f>IF(OR(N101="",V101=""),"",MAX(0,N101-V101))</f>
        <v/>
      </c>
      <c r="X101" s="14">
        <f>IF(A101="","",IF(M101="","Dates à renseigner",IF(N101=0,"Pas de plus-value imposable",IF(AND(O101=100%,Q101=100%),"Opération exonérée selon durée",IF(G101&lt;&gt;"Droit commun","Régime particulier à vérifier",IF(V101&gt;'Paramètres'!$B$6,"Fiscalité élevée à vérifier","Vérifier la fiscalité"))))))</f>
        <v/>
      </c>
      <c r="Y101" s="3" t="n"/>
      <c r="Z101" s="6" t="n"/>
      <c r="AA101" s="3" t="n"/>
      <c r="AB101" s="6" t="n"/>
    </row>
  </sheetData>
  <autoFilter ref="A3:AB101"/>
  <mergeCells count="1">
    <mergeCell ref="A1:AB1"/>
  </mergeCells>
  <conditionalFormatting sqref="N4:W101">
    <cfRule type="expression" priority="1" dxfId="0">
      <formula>AND(N4&lt;&gt;"",N4&gt;0)</formula>
    </cfRule>
  </conditionalFormatting>
  <conditionalFormatting sqref="V4:V101">
    <cfRule type="expression" priority="2" dxfId="1" stopIfTrue="1">
      <formula>$V4&gt;'Paramètres'!$B$6</formula>
    </cfRule>
  </conditionalFormatting>
  <conditionalFormatting sqref="M4:M101">
    <cfRule type="expression" priority="3" dxfId="0" stopIfTrue="1">
      <formula>$M4&gt;=30</formula>
    </cfRule>
    <cfRule type="expression" priority="4" dxfId="0">
      <formula>$M4&gt;=22</formula>
    </cfRule>
  </conditionalFormatting>
  <dataValidations count="5">
    <dataValidation sqref="F4:F101" showErrorMessage="1" showInputMessage="1" allowBlank="1" type="list">
      <formula1>"Appartement,Maison,Studio,Appartement meublé,Autre"</formula1>
    </dataValidation>
    <dataValidation sqref="G4:G101" showErrorMessage="1" showInputMessage="1" allowBlank="1" type="list">
      <formula1>"Droit commun,Exonération à documenter,Résidence principale à vérifier"</formula1>
    </dataValidation>
    <dataValidation sqref="Y4:Y101" showErrorMessage="1" showInputMessage="1" allowBlank="1" type="list">
      <formula1>"Réel,Forfait"</formula1>
    </dataValidation>
    <dataValidation sqref="AA4:AA101" showErrorMessage="1" showInputMessage="1" allowBlank="1" type="list">
      <formula1>"Réel,Forfait"</formula1>
    </dataValidation>
    <dataValidation sqref="H4:H101 K4:K101 L4:L101 Z4:Z101 AB4:AB101" showErrorMessage="1" showInputMessage="1" allowBlank="1"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7"/>
  <sheetViews>
    <sheetView showGridLines="0" workbookViewId="0">
      <pane ySplit="12" topLeftCell="A13" activePane="bottomLeft" state="frozen"/>
      <selection pane="bottomLeft" activeCell="A1" sqref="A1"/>
    </sheetView>
  </sheetViews>
  <sheetFormatPr baseColWidth="8" defaultRowHeight="15"/>
  <cols>
    <col width="44" customWidth="1" min="1" max="1"/>
    <col width="22" customWidth="1" min="2" max="2"/>
    <col width="48" customWidth="1" min="3" max="3"/>
    <col width="24" customWidth="1" min="4" max="4"/>
    <col width="4" customWidth="1" min="5" max="5"/>
    <col width="4" customWidth="1" min="6" max="6"/>
  </cols>
  <sheetData>
    <row r="1" ht="28" customHeight="1">
      <c r="A1" s="1" t="inlineStr">
        <is>
          <t>Paramètres et barème d'abattement</t>
        </is>
      </c>
    </row>
    <row r="2"/>
    <row r="3">
      <c r="A3" s="15" t="inlineStr">
        <is>
          <t>Paramètre</t>
        </is>
      </c>
      <c r="B3" s="15" t="inlineStr">
        <is>
          <t>Valeur</t>
        </is>
      </c>
      <c r="C3" s="15" t="inlineStr">
        <is>
          <t>Unité / consigne</t>
        </is>
      </c>
    </row>
    <row r="4">
      <c r="A4" s="14" t="inlineStr">
        <is>
          <t>Taux d'imposition IR</t>
        </is>
      </c>
      <c r="B4" s="16" t="n">
        <v>0.19</v>
      </c>
      <c r="C4" s="14" t="inlineStr">
        <is>
          <t>Taux modifiable</t>
        </is>
      </c>
    </row>
    <row r="5">
      <c r="A5" s="14" t="inlineStr">
        <is>
          <t>Prélèvements sociaux</t>
        </is>
      </c>
      <c r="B5" s="16" t="n">
        <v>0.172</v>
      </c>
      <c r="C5" s="14" t="inlineStr">
        <is>
          <t>Taux modifiable</t>
        </is>
      </c>
    </row>
    <row r="6">
      <c r="A6" s="14" t="inlineStr">
        <is>
          <t>Seuil de surtaxe</t>
        </is>
      </c>
      <c r="B6" s="6" t="n">
        <v>50000</v>
      </c>
      <c r="C6" s="14" t="inlineStr">
        <is>
          <t>Seuil modifiable</t>
        </is>
      </c>
    </row>
    <row r="7">
      <c r="A7" s="14" t="inlineStr">
        <is>
          <t>Taux indicatif de surtaxe</t>
        </is>
      </c>
      <c r="B7" s="16" t="n">
        <v>0</v>
      </c>
      <c r="C7" s="14" t="inlineStr">
        <is>
          <t>À renseigner et à valider</t>
        </is>
      </c>
    </row>
    <row r="8">
      <c r="A8" s="14" t="inlineStr">
        <is>
          <t>Forfait frais d'acquisition</t>
        </is>
      </c>
      <c r="B8" s="16" t="n">
        <v>0.075</v>
      </c>
      <c r="C8" s="14" t="inlineStr">
        <is>
          <t>Appliqué lorsque le mode « Forfait » est choisi</t>
        </is>
      </c>
    </row>
    <row r="9">
      <c r="A9" s="14" t="inlineStr">
        <is>
          <t>Forfait travaux après cinq ans</t>
        </is>
      </c>
      <c r="B9" s="16" t="n">
        <v>0.15</v>
      </c>
      <c r="C9" s="14" t="inlineStr">
        <is>
          <t>Appliqué uniquement au-delà de cinq ans</t>
        </is>
      </c>
    </row>
    <row r="10">
      <c r="A10" s="14" t="inlineStr">
        <is>
          <t>Déficit éventuel d'exonération à documenter</t>
        </is>
      </c>
      <c r="B10" s="17" t="inlineStr">
        <is>
          <t>À renseigner</t>
        </is>
      </c>
      <c r="C10" s="14" t="inlineStr">
        <is>
          <t>Résidence principale, cas particuliers ou exonérations</t>
        </is>
      </c>
    </row>
    <row r="11"/>
    <row r="12"/>
    <row r="13">
      <c r="B13" s="18" t="inlineStr">
        <is>
          <t>Année de détention</t>
        </is>
      </c>
      <c r="C13" s="18" t="inlineStr">
        <is>
          <t>Abattement IR cumulé</t>
        </is>
      </c>
      <c r="D13" s="18" t="inlineStr">
        <is>
          <t>Abattement PS cumulé</t>
        </is>
      </c>
    </row>
    <row r="14">
      <c r="B14" s="19" t="n">
        <v>0</v>
      </c>
      <c r="C14" s="20" t="n">
        <v>0</v>
      </c>
      <c r="D14" s="20" t="n">
        <v>0</v>
      </c>
    </row>
    <row r="15">
      <c r="B15" s="21" t="n">
        <v>1</v>
      </c>
      <c r="C15" s="20" t="n">
        <v>0</v>
      </c>
      <c r="D15" s="20" t="n">
        <v>0</v>
      </c>
    </row>
    <row r="16">
      <c r="B16" s="19" t="n">
        <v>2</v>
      </c>
      <c r="C16" s="20" t="n">
        <v>0</v>
      </c>
      <c r="D16" s="20" t="n">
        <v>0</v>
      </c>
    </row>
    <row r="17">
      <c r="B17" s="21" t="n">
        <v>3</v>
      </c>
      <c r="C17" s="20" t="n">
        <v>0</v>
      </c>
      <c r="D17" s="20" t="n">
        <v>0</v>
      </c>
    </row>
    <row r="18">
      <c r="B18" s="19" t="n">
        <v>4</v>
      </c>
      <c r="C18" s="20" t="n">
        <v>0</v>
      </c>
      <c r="D18" s="20" t="n">
        <v>0</v>
      </c>
    </row>
    <row r="19">
      <c r="B19" s="21" t="n">
        <v>5</v>
      </c>
      <c r="C19" s="20" t="n">
        <v>0</v>
      </c>
      <c r="D19" s="20" t="n">
        <v>0</v>
      </c>
    </row>
    <row r="20">
      <c r="B20" s="19" t="n">
        <v>6</v>
      </c>
      <c r="C20" s="20" t="n">
        <v>0.06</v>
      </c>
      <c r="D20" s="20" t="n">
        <v>0.0165</v>
      </c>
    </row>
    <row r="21">
      <c r="B21" s="21" t="n">
        <v>7</v>
      </c>
      <c r="C21" s="20" t="n">
        <v>0.12</v>
      </c>
      <c r="D21" s="20" t="n">
        <v>0.033</v>
      </c>
    </row>
    <row r="22">
      <c r="B22" s="19" t="n">
        <v>8</v>
      </c>
      <c r="C22" s="20" t="n">
        <v>0.18</v>
      </c>
      <c r="D22" s="20" t="n">
        <v>0.0495</v>
      </c>
    </row>
    <row r="23">
      <c r="B23" s="21" t="n">
        <v>9</v>
      </c>
      <c r="C23" s="20" t="n">
        <v>0.24</v>
      </c>
      <c r="D23" s="20" t="n">
        <v>0.066</v>
      </c>
    </row>
    <row r="24">
      <c r="B24" s="19" t="n">
        <v>10</v>
      </c>
      <c r="C24" s="20" t="n">
        <v>0.3</v>
      </c>
      <c r="D24" s="20" t="n">
        <v>0.0825</v>
      </c>
    </row>
    <row r="25">
      <c r="B25" s="21" t="n">
        <v>11</v>
      </c>
      <c r="C25" s="20" t="n">
        <v>0.36</v>
      </c>
      <c r="D25" s="20" t="n">
        <v>0.099</v>
      </c>
    </row>
    <row r="26">
      <c r="B26" s="19" t="n">
        <v>12</v>
      </c>
      <c r="C26" s="20" t="n">
        <v>0.42</v>
      </c>
      <c r="D26" s="20" t="n">
        <v>0.1155</v>
      </c>
    </row>
    <row r="27">
      <c r="B27" s="21" t="n">
        <v>13</v>
      </c>
      <c r="C27" s="20" t="n">
        <v>0.48</v>
      </c>
      <c r="D27" s="20" t="n">
        <v>0.132</v>
      </c>
    </row>
    <row r="28">
      <c r="B28" s="19" t="n">
        <v>14</v>
      </c>
      <c r="C28" s="20" t="n">
        <v>0.54</v>
      </c>
      <c r="D28" s="20" t="n">
        <v>0.1485</v>
      </c>
    </row>
    <row r="29">
      <c r="B29" s="21" t="n">
        <v>15</v>
      </c>
      <c r="C29" s="20" t="n">
        <v>0.6</v>
      </c>
      <c r="D29" s="20" t="n">
        <v>0.165</v>
      </c>
    </row>
    <row r="30">
      <c r="B30" s="19" t="n">
        <v>16</v>
      </c>
      <c r="C30" s="20" t="n">
        <v>0.6599999999999999</v>
      </c>
      <c r="D30" s="20" t="n">
        <v>0.1815</v>
      </c>
    </row>
    <row r="31">
      <c r="B31" s="21" t="n">
        <v>17</v>
      </c>
      <c r="C31" s="20" t="n">
        <v>0.72</v>
      </c>
      <c r="D31" s="20" t="n">
        <v>0.198</v>
      </c>
    </row>
    <row r="32">
      <c r="B32" s="19" t="n">
        <v>18</v>
      </c>
      <c r="C32" s="20" t="n">
        <v>0.78</v>
      </c>
      <c r="D32" s="20" t="n">
        <v>0.2145</v>
      </c>
    </row>
    <row r="33">
      <c r="B33" s="21" t="n">
        <v>19</v>
      </c>
      <c r="C33" s="20" t="n">
        <v>0.84</v>
      </c>
      <c r="D33" s="20" t="n">
        <v>0.231</v>
      </c>
    </row>
    <row r="34">
      <c r="B34" s="19" t="n">
        <v>20</v>
      </c>
      <c r="C34" s="20" t="n">
        <v>0.8999999999999999</v>
      </c>
      <c r="D34" s="20" t="n">
        <v>0.2475</v>
      </c>
    </row>
    <row r="35">
      <c r="B35" s="21" t="n">
        <v>21</v>
      </c>
      <c r="C35" s="20" t="n">
        <v>0.96</v>
      </c>
      <c r="D35" s="20" t="n">
        <v>0.264</v>
      </c>
    </row>
    <row r="36">
      <c r="B36" s="19" t="n">
        <v>22</v>
      </c>
      <c r="C36" s="20" t="n">
        <v>1</v>
      </c>
      <c r="D36" s="20" t="n">
        <v>0.28</v>
      </c>
    </row>
    <row r="37">
      <c r="B37" s="21" t="n">
        <v>23</v>
      </c>
      <c r="C37" s="20" t="n">
        <v>1</v>
      </c>
      <c r="D37" s="20" t="n">
        <v>0.37</v>
      </c>
    </row>
    <row r="38">
      <c r="B38" s="19" t="n">
        <v>24</v>
      </c>
      <c r="C38" s="20" t="n">
        <v>1</v>
      </c>
      <c r="D38" s="20" t="n">
        <v>0.46</v>
      </c>
    </row>
    <row r="39">
      <c r="B39" s="21" t="n">
        <v>25</v>
      </c>
      <c r="C39" s="20" t="n">
        <v>1</v>
      </c>
      <c r="D39" s="20" t="n">
        <v>0.55</v>
      </c>
    </row>
    <row r="40">
      <c r="B40" s="19" t="n">
        <v>26</v>
      </c>
      <c r="C40" s="20" t="n">
        <v>1</v>
      </c>
      <c r="D40" s="20" t="n">
        <v>0.64</v>
      </c>
    </row>
    <row r="41">
      <c r="B41" s="21" t="n">
        <v>27</v>
      </c>
      <c r="C41" s="20" t="n">
        <v>1</v>
      </c>
      <c r="D41" s="20" t="n">
        <v>0.73</v>
      </c>
    </row>
    <row r="42">
      <c r="B42" s="19" t="n">
        <v>28</v>
      </c>
      <c r="C42" s="20" t="n">
        <v>1</v>
      </c>
      <c r="D42" s="20" t="n">
        <v>0.8200000000000001</v>
      </c>
    </row>
    <row r="43">
      <c r="B43" s="21" t="n">
        <v>29</v>
      </c>
      <c r="C43" s="20" t="n">
        <v>1</v>
      </c>
      <c r="D43" s="20" t="n">
        <v>0.91</v>
      </c>
    </row>
    <row r="44">
      <c r="B44" s="19" t="n">
        <v>30</v>
      </c>
      <c r="C44" s="20" t="n">
        <v>1</v>
      </c>
      <c r="D44" s="20" t="n">
        <v>1</v>
      </c>
    </row>
    <row r="45">
      <c r="B45" s="21" t="n">
        <v>31</v>
      </c>
      <c r="C45" s="20" t="n">
        <v>1</v>
      </c>
      <c r="D45" s="20" t="n">
        <v>1</v>
      </c>
    </row>
    <row r="46">
      <c r="B46" s="19" t="n">
        <v>32</v>
      </c>
      <c r="C46" s="20" t="n">
        <v>1</v>
      </c>
      <c r="D46" s="20" t="n">
        <v>1</v>
      </c>
    </row>
    <row r="47">
      <c r="B47" s="21" t="n">
        <v>33</v>
      </c>
      <c r="C47" s="20" t="n">
        <v>1</v>
      </c>
      <c r="D47" s="20" t="n">
        <v>1</v>
      </c>
    </row>
    <row r="48">
      <c r="B48" s="19" t="n">
        <v>34</v>
      </c>
      <c r="C48" s="20" t="n">
        <v>1</v>
      </c>
      <c r="D48" s="20" t="n">
        <v>1</v>
      </c>
    </row>
    <row r="49">
      <c r="B49" s="21" t="n">
        <v>35</v>
      </c>
      <c r="C49" s="20" t="n">
        <v>1</v>
      </c>
      <c r="D49" s="20" t="n">
        <v>1</v>
      </c>
    </row>
    <row r="50">
      <c r="B50" s="19" t="n">
        <v>36</v>
      </c>
      <c r="C50" s="20" t="n">
        <v>1</v>
      </c>
      <c r="D50" s="20" t="n">
        <v>1</v>
      </c>
    </row>
    <row r="51">
      <c r="B51" s="21" t="n">
        <v>37</v>
      </c>
      <c r="C51" s="20" t="n">
        <v>1</v>
      </c>
      <c r="D51" s="20" t="n">
        <v>1</v>
      </c>
    </row>
    <row r="52">
      <c r="B52" s="19" t="n">
        <v>38</v>
      </c>
      <c r="C52" s="20" t="n">
        <v>1</v>
      </c>
      <c r="D52" s="20" t="n">
        <v>1</v>
      </c>
    </row>
    <row r="53">
      <c r="B53" s="21" t="n">
        <v>39</v>
      </c>
      <c r="C53" s="20" t="n">
        <v>1</v>
      </c>
      <c r="D53" s="20" t="n">
        <v>1</v>
      </c>
    </row>
    <row r="54">
      <c r="B54" s="19" t="n">
        <v>40</v>
      </c>
      <c r="C54" s="20" t="n">
        <v>1</v>
      </c>
      <c r="D54" s="20" t="n">
        <v>1</v>
      </c>
    </row>
    <row r="55">
      <c r="B55" s="21" t="n">
        <v>41</v>
      </c>
      <c r="C55" s="20" t="n">
        <v>1</v>
      </c>
      <c r="D55" s="20" t="n">
        <v>1</v>
      </c>
    </row>
    <row r="56">
      <c r="B56" s="19" t="n">
        <v>42</v>
      </c>
      <c r="C56" s="20" t="n">
        <v>1</v>
      </c>
      <c r="D56" s="20" t="n">
        <v>1</v>
      </c>
    </row>
    <row r="57">
      <c r="B57" s="21" t="n">
        <v>43</v>
      </c>
      <c r="C57" s="20" t="n">
        <v>1</v>
      </c>
      <c r="D57" s="20" t="n">
        <v>1</v>
      </c>
    </row>
    <row r="58">
      <c r="B58" s="19" t="n">
        <v>44</v>
      </c>
      <c r="C58" s="20" t="n">
        <v>1</v>
      </c>
      <c r="D58" s="20" t="n">
        <v>1</v>
      </c>
    </row>
    <row r="59">
      <c r="B59" s="21" t="n">
        <v>45</v>
      </c>
      <c r="C59" s="20" t="n">
        <v>1</v>
      </c>
      <c r="D59" s="20" t="n">
        <v>1</v>
      </c>
    </row>
    <row r="60">
      <c r="B60" s="19" t="n">
        <v>46</v>
      </c>
      <c r="C60" s="20" t="n">
        <v>1</v>
      </c>
      <c r="D60" s="20" t="n">
        <v>1</v>
      </c>
    </row>
    <row r="61">
      <c r="B61" s="21" t="n">
        <v>47</v>
      </c>
      <c r="C61" s="20" t="n">
        <v>1</v>
      </c>
      <c r="D61" s="20" t="n">
        <v>1</v>
      </c>
    </row>
    <row r="62">
      <c r="B62" s="19" t="n">
        <v>48</v>
      </c>
      <c r="C62" s="20" t="n">
        <v>1</v>
      </c>
      <c r="D62" s="20" t="n">
        <v>1</v>
      </c>
    </row>
    <row r="63">
      <c r="B63" s="21" t="n">
        <v>49</v>
      </c>
      <c r="C63" s="20" t="n">
        <v>1</v>
      </c>
      <c r="D63" s="20" t="n">
        <v>1</v>
      </c>
    </row>
    <row r="64">
      <c r="B64" s="19" t="n">
        <v>50</v>
      </c>
      <c r="C64" s="20" t="n">
        <v>1</v>
      </c>
      <c r="D64" s="20" t="n">
        <v>1</v>
      </c>
    </row>
    <row r="65">
      <c r="B65" s="21" t="n">
        <v>51</v>
      </c>
      <c r="C65" s="20" t="n">
        <v>1</v>
      </c>
      <c r="D65" s="20" t="n">
        <v>1</v>
      </c>
    </row>
    <row r="66">
      <c r="B66" s="19" t="n">
        <v>52</v>
      </c>
      <c r="C66" s="20" t="n">
        <v>1</v>
      </c>
      <c r="D66" s="20" t="n">
        <v>1</v>
      </c>
    </row>
    <row r="67">
      <c r="B67" s="21" t="n">
        <v>53</v>
      </c>
      <c r="C67" s="20" t="n">
        <v>1</v>
      </c>
      <c r="D67" s="20" t="n">
        <v>1</v>
      </c>
    </row>
    <row r="68">
      <c r="B68" s="19" t="n">
        <v>54</v>
      </c>
      <c r="C68" s="20" t="n">
        <v>1</v>
      </c>
      <c r="D68" s="20" t="n">
        <v>1</v>
      </c>
    </row>
    <row r="69">
      <c r="B69" s="21" t="n">
        <v>55</v>
      </c>
      <c r="C69" s="20" t="n">
        <v>1</v>
      </c>
      <c r="D69" s="20" t="n">
        <v>1</v>
      </c>
    </row>
    <row r="70">
      <c r="B70" s="19" t="n">
        <v>56</v>
      </c>
      <c r="C70" s="20" t="n">
        <v>1</v>
      </c>
      <c r="D70" s="20" t="n">
        <v>1</v>
      </c>
    </row>
    <row r="71">
      <c r="B71" s="21" t="n">
        <v>57</v>
      </c>
      <c r="C71" s="20" t="n">
        <v>1</v>
      </c>
      <c r="D71" s="20" t="n">
        <v>1</v>
      </c>
    </row>
    <row r="72">
      <c r="B72" s="19" t="n">
        <v>58</v>
      </c>
      <c r="C72" s="20" t="n">
        <v>1</v>
      </c>
      <c r="D72" s="20" t="n">
        <v>1</v>
      </c>
    </row>
    <row r="73">
      <c r="B73" s="21" t="n">
        <v>59</v>
      </c>
      <c r="C73" s="20" t="n">
        <v>1</v>
      </c>
      <c r="D73" s="20" t="n">
        <v>1</v>
      </c>
    </row>
    <row r="74">
      <c r="B74" s="19" t="n">
        <v>60</v>
      </c>
      <c r="C74" s="20" t="n">
        <v>1</v>
      </c>
      <c r="D74" s="20" t="n">
        <v>1</v>
      </c>
    </row>
    <row r="75">
      <c r="B75" s="21" t="n">
        <v>61</v>
      </c>
      <c r="C75" s="20" t="n">
        <v>1</v>
      </c>
      <c r="D75" s="20" t="n">
        <v>1</v>
      </c>
    </row>
    <row r="76">
      <c r="B76" s="19" t="n">
        <v>62</v>
      </c>
      <c r="C76" s="20" t="n">
        <v>1</v>
      </c>
      <c r="D76" s="20" t="n">
        <v>1</v>
      </c>
    </row>
    <row r="77">
      <c r="B77" s="21" t="n">
        <v>63</v>
      </c>
      <c r="C77" s="20" t="n">
        <v>1</v>
      </c>
      <c r="D77" s="20" t="n">
        <v>1</v>
      </c>
    </row>
    <row r="78">
      <c r="B78" s="19" t="n">
        <v>64</v>
      </c>
      <c r="C78" s="20" t="n">
        <v>1</v>
      </c>
      <c r="D78" s="20" t="n">
        <v>1</v>
      </c>
    </row>
    <row r="79">
      <c r="B79" s="21" t="n">
        <v>65</v>
      </c>
      <c r="C79" s="20" t="n">
        <v>1</v>
      </c>
      <c r="D79" s="20" t="n">
        <v>1</v>
      </c>
    </row>
    <row r="80">
      <c r="B80" s="19" t="n">
        <v>66</v>
      </c>
      <c r="C80" s="20" t="n">
        <v>1</v>
      </c>
      <c r="D80" s="20" t="n">
        <v>1</v>
      </c>
    </row>
    <row r="81">
      <c r="B81" s="21" t="n">
        <v>67</v>
      </c>
      <c r="C81" s="20" t="n">
        <v>1</v>
      </c>
      <c r="D81" s="20" t="n">
        <v>1</v>
      </c>
    </row>
    <row r="82">
      <c r="B82" s="19" t="n">
        <v>68</v>
      </c>
      <c r="C82" s="20" t="n">
        <v>1</v>
      </c>
      <c r="D82" s="20" t="n">
        <v>1</v>
      </c>
    </row>
    <row r="83">
      <c r="B83" s="21" t="n">
        <v>69</v>
      </c>
      <c r="C83" s="20" t="n">
        <v>1</v>
      </c>
      <c r="D83" s="20" t="n">
        <v>1</v>
      </c>
    </row>
    <row r="84">
      <c r="B84" s="19" t="n">
        <v>70</v>
      </c>
      <c r="C84" s="20" t="n">
        <v>1</v>
      </c>
      <c r="D84" s="20" t="n">
        <v>1</v>
      </c>
    </row>
    <row r="85">
      <c r="B85" s="21" t="n">
        <v>71</v>
      </c>
      <c r="C85" s="20" t="n">
        <v>1</v>
      </c>
      <c r="D85" s="20" t="n">
        <v>1</v>
      </c>
    </row>
    <row r="86">
      <c r="B86" s="19" t="n">
        <v>72</v>
      </c>
      <c r="C86" s="20" t="n">
        <v>1</v>
      </c>
      <c r="D86" s="20" t="n">
        <v>1</v>
      </c>
    </row>
    <row r="87">
      <c r="B87" s="21" t="n">
        <v>73</v>
      </c>
      <c r="C87" s="20" t="n">
        <v>1</v>
      </c>
      <c r="D87" s="20" t="n">
        <v>1</v>
      </c>
    </row>
    <row r="88">
      <c r="B88" s="19" t="n">
        <v>74</v>
      </c>
      <c r="C88" s="20" t="n">
        <v>1</v>
      </c>
      <c r="D88" s="20" t="n">
        <v>1</v>
      </c>
    </row>
    <row r="89">
      <c r="B89" s="21" t="n">
        <v>75</v>
      </c>
      <c r="C89" s="20" t="n">
        <v>1</v>
      </c>
      <c r="D89" s="20" t="n">
        <v>1</v>
      </c>
    </row>
    <row r="90">
      <c r="B90" s="19" t="n">
        <v>76</v>
      </c>
      <c r="C90" s="20" t="n">
        <v>1</v>
      </c>
      <c r="D90" s="20" t="n">
        <v>1</v>
      </c>
    </row>
    <row r="91">
      <c r="B91" s="21" t="n">
        <v>77</v>
      </c>
      <c r="C91" s="20" t="n">
        <v>1</v>
      </c>
      <c r="D91" s="20" t="n">
        <v>1</v>
      </c>
    </row>
    <row r="92">
      <c r="B92" s="19" t="n">
        <v>78</v>
      </c>
      <c r="C92" s="20" t="n">
        <v>1</v>
      </c>
      <c r="D92" s="20" t="n">
        <v>1</v>
      </c>
    </row>
    <row r="93">
      <c r="B93" s="21" t="n">
        <v>79</v>
      </c>
      <c r="C93" s="20" t="n">
        <v>1</v>
      </c>
      <c r="D93" s="20" t="n">
        <v>1</v>
      </c>
    </row>
    <row r="94">
      <c r="B94" s="19" t="n">
        <v>80</v>
      </c>
      <c r="C94" s="20" t="n">
        <v>1</v>
      </c>
      <c r="D94" s="20" t="n">
        <v>1</v>
      </c>
    </row>
    <row r="95">
      <c r="B95" s="21" t="n">
        <v>81</v>
      </c>
      <c r="C95" s="20" t="n">
        <v>1</v>
      </c>
      <c r="D95" s="20" t="n">
        <v>1</v>
      </c>
    </row>
    <row r="96">
      <c r="B96" s="19" t="n">
        <v>82</v>
      </c>
      <c r="C96" s="20" t="n">
        <v>1</v>
      </c>
      <c r="D96" s="20" t="n">
        <v>1</v>
      </c>
    </row>
    <row r="97">
      <c r="B97" s="21" t="n">
        <v>83</v>
      </c>
      <c r="C97" s="20" t="n">
        <v>1</v>
      </c>
      <c r="D97" s="20" t="n">
        <v>1</v>
      </c>
    </row>
    <row r="98">
      <c r="B98" s="19" t="n">
        <v>84</v>
      </c>
      <c r="C98" s="20" t="n">
        <v>1</v>
      </c>
      <c r="D98" s="20" t="n">
        <v>1</v>
      </c>
    </row>
    <row r="99">
      <c r="B99" s="21" t="n">
        <v>85</v>
      </c>
      <c r="C99" s="20" t="n">
        <v>1</v>
      </c>
      <c r="D99" s="20" t="n">
        <v>1</v>
      </c>
    </row>
    <row r="100">
      <c r="B100" s="19" t="n">
        <v>86</v>
      </c>
      <c r="C100" s="20" t="n">
        <v>1</v>
      </c>
      <c r="D100" s="20" t="n">
        <v>1</v>
      </c>
    </row>
    <row r="101">
      <c r="B101" s="21" t="n">
        <v>87</v>
      </c>
      <c r="C101" s="20" t="n">
        <v>1</v>
      </c>
      <c r="D101" s="20" t="n">
        <v>1</v>
      </c>
    </row>
    <row r="102">
      <c r="B102" s="19" t="n">
        <v>88</v>
      </c>
      <c r="C102" s="20" t="n">
        <v>1</v>
      </c>
      <c r="D102" s="20" t="n">
        <v>1</v>
      </c>
    </row>
    <row r="103">
      <c r="B103" s="21" t="n">
        <v>89</v>
      </c>
      <c r="C103" s="20" t="n">
        <v>1</v>
      </c>
      <c r="D103" s="20" t="n">
        <v>1</v>
      </c>
    </row>
    <row r="104">
      <c r="B104" s="19" t="n">
        <v>90</v>
      </c>
      <c r="C104" s="20" t="n">
        <v>1</v>
      </c>
      <c r="D104" s="20" t="n">
        <v>1</v>
      </c>
    </row>
    <row r="105">
      <c r="B105" s="21" t="n">
        <v>91</v>
      </c>
      <c r="C105" s="20" t="n">
        <v>1</v>
      </c>
      <c r="D105" s="20" t="n">
        <v>1</v>
      </c>
    </row>
    <row r="106">
      <c r="B106" s="19" t="n">
        <v>92</v>
      </c>
      <c r="C106" s="20" t="n">
        <v>1</v>
      </c>
      <c r="D106" s="20" t="n">
        <v>1</v>
      </c>
    </row>
    <row r="107">
      <c r="B107" s="21" t="n">
        <v>93</v>
      </c>
      <c r="C107" s="20" t="n">
        <v>1</v>
      </c>
      <c r="D107" s="20" t="n">
        <v>1</v>
      </c>
    </row>
    <row r="108">
      <c r="B108" s="19" t="n">
        <v>94</v>
      </c>
      <c r="C108" s="20" t="n">
        <v>1</v>
      </c>
      <c r="D108" s="20" t="n">
        <v>1</v>
      </c>
    </row>
    <row r="109">
      <c r="B109" s="21" t="n">
        <v>95</v>
      </c>
      <c r="C109" s="20" t="n">
        <v>1</v>
      </c>
      <c r="D109" s="20" t="n">
        <v>1</v>
      </c>
    </row>
    <row r="110">
      <c r="B110" s="19" t="n">
        <v>96</v>
      </c>
      <c r="C110" s="20" t="n">
        <v>1</v>
      </c>
      <c r="D110" s="20" t="n">
        <v>1</v>
      </c>
    </row>
    <row r="111">
      <c r="B111" s="21" t="n">
        <v>97</v>
      </c>
      <c r="C111" s="20" t="n">
        <v>1</v>
      </c>
      <c r="D111" s="20" t="n">
        <v>1</v>
      </c>
    </row>
    <row r="112">
      <c r="B112" s="19" t="n">
        <v>98</v>
      </c>
      <c r="C112" s="20" t="n">
        <v>1</v>
      </c>
      <c r="D112" s="20" t="n">
        <v>1</v>
      </c>
    </row>
    <row r="113">
      <c r="B113" s="21" t="n">
        <v>99</v>
      </c>
      <c r="C113" s="20" t="n">
        <v>1</v>
      </c>
      <c r="D113" s="20" t="n">
        <v>1</v>
      </c>
    </row>
    <row r="114">
      <c r="B114" s="19" t="n">
        <v>100</v>
      </c>
      <c r="C114" s="20" t="n">
        <v>1</v>
      </c>
      <c r="D114" s="20" t="n">
        <v>1</v>
      </c>
    </row>
    <row r="115"/>
    <row r="116">
      <c r="A116" s="22" t="inlineStr">
        <is>
          <t>Note importante</t>
        </is>
      </c>
    </row>
    <row r="117" ht="48" customHeight="1">
      <c r="A117" s="23" t="inlineStr">
        <is>
          <t>Le résultat constitue une estimation. Il doit être vérifié avec le notaire ou l'administration fiscale, notamment pour la résidence principale, les exonérations, la surtaxe, les justificatifs de travaux et les situations particulières.</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0"/>
  <sheetViews>
    <sheetView showGridLines="0" workbookViewId="0">
      <selection activeCell="A1" sqref="A1"/>
    </sheetView>
  </sheetViews>
  <sheetFormatPr baseColWidth="8" defaultRowHeight="15"/>
  <cols>
    <col width="35" customWidth="1" min="1" max="1"/>
    <col width="20" customWidth="1" min="2" max="2"/>
    <col width="4" customWidth="1" min="3" max="3"/>
    <col width="30" customWidth="1" min="4" max="4"/>
    <col width="20" customWidth="1" min="5" max="5"/>
    <col width="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ht="28" customHeight="1">
      <c r="A1" s="1" t="inlineStr">
        <is>
          <t>Synthèse des opérations de plus-value immobilière</t>
        </is>
      </c>
    </row>
    <row r="2"/>
    <row r="3">
      <c r="A3" s="15" t="inlineStr">
        <is>
          <t>Indicateur</t>
        </is>
      </c>
      <c r="B3" s="15" t="inlineStr">
        <is>
          <t>Valeur</t>
        </is>
      </c>
      <c r="D3" s="15" t="inlineStr">
        <is>
          <t>Composante de fiscalité</t>
        </is>
      </c>
      <c r="E3" s="15" t="inlineStr">
        <is>
          <t>Montant</t>
        </is>
      </c>
    </row>
    <row r="4">
      <c r="A4" s="24" t="inlineStr">
        <is>
          <t>Nombre d'opérations</t>
        </is>
      </c>
      <c r="B4" s="25">
        <f>COUNTIF('Calcul PV'!$A$4:$A$101,"&lt;&gt;")</f>
        <v/>
      </c>
      <c r="D4" s="26" t="inlineStr">
        <is>
          <t>Impôt sur le revenu</t>
        </is>
      </c>
      <c r="E4" s="27">
        <f>SUM('Calcul PV'!$S$4:$S$101)</f>
        <v/>
      </c>
    </row>
    <row r="5">
      <c r="A5" s="28" t="inlineStr">
        <is>
          <t>Prix de cession total</t>
        </is>
      </c>
      <c r="B5" s="29">
        <f>SUM('Calcul PV'!$K$4:$K$101)</f>
        <v/>
      </c>
      <c r="D5" s="30" t="inlineStr">
        <is>
          <t>Prélèvements sociaux</t>
        </is>
      </c>
      <c r="E5" s="29">
        <f>SUM('Calcul PV'!$T$4:$T$101)</f>
        <v/>
      </c>
    </row>
    <row r="6">
      <c r="A6" s="24" t="inlineStr">
        <is>
          <t>Plus-value brute totale</t>
        </is>
      </c>
      <c r="B6" s="27">
        <f>SUM('Calcul PV'!$N$4:$N$101)</f>
        <v/>
      </c>
      <c r="D6" s="26" t="inlineStr">
        <is>
          <t>Surtaxe éventuelle</t>
        </is>
      </c>
      <c r="E6" s="27">
        <f>SUM('Calcul PV'!$U$4:$U$101)</f>
        <v/>
      </c>
    </row>
    <row r="7">
      <c r="A7" s="28" t="inlineStr">
        <is>
          <t>Fiscalité estimée totale</t>
        </is>
      </c>
      <c r="B7" s="29">
        <f>SUM('Calcul PV'!$V$4:$V$101)</f>
        <v/>
      </c>
    </row>
    <row r="8">
      <c r="A8" s="24" t="inlineStr">
        <is>
          <t>Fiscalité moyenne par opération</t>
        </is>
      </c>
      <c r="B8" s="27">
        <f>IFERROR(AVERAGE('Calcul PV'!$V$4:$V$101),0)</f>
        <v/>
      </c>
    </row>
    <row r="9">
      <c r="A9" s="28" t="inlineStr">
        <is>
          <t>Taux moyen d'abattement IR</t>
        </is>
      </c>
      <c r="B9" s="31">
        <f>IFERROR(AVERAGE('Calcul PV'!$O$4:$O$101),0)</f>
        <v/>
      </c>
    </row>
    <row r="10">
      <c r="A10" s="24" t="inlineStr">
        <is>
          <t>Nombre d'opérations exonérées</t>
        </is>
      </c>
      <c r="B10" s="25">
        <f>COUNTIF('Calcul PV'!$X$4:$X$101,"*exonér*")</f>
        <v/>
      </c>
    </row>
  </sheetData>
  <mergeCells count="1">
    <mergeCell ref="A1:N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19"/>
  <sheetViews>
    <sheetView showGridLines="0" workbookViewId="0">
      <selection activeCell="A1" sqref="A1"/>
    </sheetView>
  </sheetViews>
  <sheetFormatPr baseColWidth="8" defaultRowHeight="15"/>
  <cols>
    <col width="115"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ht="28" customHeight="1">
      <c r="A1" s="1" t="inlineStr">
        <is>
          <t>Mode d'emploi</t>
        </is>
      </c>
    </row>
    <row r="2"/>
    <row r="3">
      <c r="A3" s="32" t="inlineStr">
        <is>
          <t>1. Feuille « Calcul PV »</t>
        </is>
      </c>
    </row>
    <row r="4" ht="42" customHeight="1">
      <c r="A4" s="10" t="inlineStr">
        <is>
          <t>Saisissez ou modifiez les cellules jaunes. Les colonnes « Mode frais » et « Mode travaux » permettent de choisir entre un montant réel justifié et un forfait. Les colonnes de calcul sont alimentées automatiquement jusqu'à la ligne 101.</t>
        </is>
      </c>
    </row>
    <row r="5"/>
    <row r="6">
      <c r="A6" s="32" t="inlineStr">
        <is>
          <t>2. Frais et travaux retenus</t>
        </is>
      </c>
    </row>
    <row r="7" ht="42" customHeight="1">
      <c r="A7" s="10" t="inlineStr">
        <is>
          <t>Le forfait de frais d'acquisition correspond au pourcentage paramétré dans la feuille « Paramètres ». Le forfait travaux ne s'applique que lorsque la durée de détention dépasse cinq ans. Les montants réels doivent être justifiés.</t>
        </is>
      </c>
    </row>
    <row r="8"/>
    <row r="9">
      <c r="A9" s="32" t="inlineStr">
        <is>
          <t>3. Durée et abattements</t>
        </is>
      </c>
    </row>
    <row r="10" ht="42" customHeight="1">
      <c r="A10" s="10" t="inlineStr">
        <is>
          <t>La durée de détention est calculée en années révolues entre la date d'acquisition et la date de cession. Les taux d'abattement IR et prélèvements sociaux sont récupérés automatiquement par recherche dans le barème.</t>
        </is>
      </c>
    </row>
    <row r="11"/>
    <row r="12">
      <c r="A12" s="32" t="inlineStr">
        <is>
          <t>4. Fiscalité et surtaxe</t>
        </is>
      </c>
    </row>
    <row r="13" ht="42" customHeight="1">
      <c r="A13" s="10" t="inlineStr">
        <is>
          <t>La fiscalité estimée additionne l'impôt sur le revenu, les prélèvements sociaux et la surtaxe éventuelle. Le taux indicatif de surtaxe est réglé à 0 % par défaut : renseignez-le uniquement après validation de votre situation.</t>
        </is>
      </c>
    </row>
    <row r="14"/>
    <row r="15">
      <c r="A15" s="32" t="inlineStr">
        <is>
          <t>5. Synthèse</t>
        </is>
      </c>
    </row>
    <row r="16" ht="42" customHeight="1">
      <c r="A16" s="10" t="inlineStr">
        <is>
          <t>La feuille « Synthèse » regroupe les principaux totaux et présente trois graphiques : comparaison des plus-values, répartition de la fiscalité et évolution des abattements.</t>
        </is>
      </c>
    </row>
    <row r="17"/>
    <row r="18">
      <c r="A18" s="32" t="inlineStr">
        <is>
          <t>6. Avertissement</t>
        </is>
      </c>
    </row>
    <row r="19" ht="42" customHeight="1">
      <c r="A19" s="10" t="inlineStr">
        <is>
          <t>Ce classeur est un outil d'estimation. Les exonérations liées à la résidence principale, aux situations particulières, aux seuils applicables et aux justificatifs doivent être vérifiés avec le notaire ou l'administration fiscale.</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2026-09-07T11:36:16Z</dcterms:created>
  <dcterms:modified xmlns:dcterms="http://purl.org/dc/terms/" xmlns:xsi="http://www.w3.org/2001/XMLSchema-instance" xsi:type="dcterms:W3CDTF">2026-09-07T11:36:16Z</dcterms:modified>
</cp:coreProperties>
</file>