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imulation" sheetId="1" state="visible" r:id="rId1"/>
    <sheet xmlns:r="http://schemas.openxmlformats.org/officeDocument/2006/relationships" name="Tableau amortissement" sheetId="2" state="visible" r:id="rId2"/>
    <sheet xmlns:r="http://schemas.openxmlformats.org/officeDocument/2006/relationships" name="Comparatif offres" sheetId="3" state="visible" r:id="rId3"/>
    <sheet xmlns:r="http://schemas.openxmlformats.org/officeDocument/2006/relationships" name="Synthèse &amp; instruction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 ##0,00 €"/>
    <numFmt numFmtId="165" formatCode="0,00 %"/>
    <numFmt numFmtId="166" formatCode="DD/MM/AAAA"/>
  </numFmts>
  <fonts count="4">
    <font>
      <name val="Calibri"/>
      <family val="2"/>
      <color theme="1"/>
      <sz val="11"/>
      <scheme val="minor"/>
    </font>
    <font>
      <b val="1"/>
      <color rgb="001E293B"/>
      <sz val="14"/>
    </font>
    <font>
      <b val="1"/>
      <color rgb="00FFFFFF"/>
      <sz val="11"/>
    </font>
    <font>
      <b val="1"/>
      <sz val="10"/>
    </font>
  </fonts>
  <fills count="6">
    <fill>
      <patternFill/>
    </fill>
    <fill>
      <patternFill patternType="gray125"/>
    </fill>
    <fill>
      <patternFill patternType="solid">
        <fgColor rgb="000E7490"/>
      </patternFill>
    </fill>
    <fill>
      <patternFill patternType="solid">
        <fgColor rgb="00FFFBEB"/>
      </patternFill>
    </fill>
    <fill>
      <patternFill patternType="solid">
        <fgColor rgb="001E293B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0" pivotButton="0" quotePrefix="0" xfId="0"/>
    <xf numFmtId="0" fontId="2" fillId="2" borderId="1" pivotButton="0" quotePrefix="0" xfId="0"/>
    <xf numFmtId="0" fontId="2" fillId="2" borderId="0" pivotButton="0" quotePrefix="0" xfId="0"/>
    <xf numFmtId="0" fontId="3" fillId="0" borderId="1" applyAlignment="1" pivotButton="0" quotePrefix="0" xfId="0">
      <alignment horizontal="left" vertical="center" wrapText="1"/>
    </xf>
    <xf numFmtId="164" fontId="0" fillId="3" borderId="1" applyAlignment="1" pivotButton="0" quotePrefix="0" xfId="0">
      <alignment horizontal="center" vertical="center"/>
    </xf>
    <xf numFmtId="0" fontId="0" fillId="0" borderId="0" applyAlignment="1" pivotButton="0" quotePrefix="0" xfId="0">
      <alignment horizontal="left" vertical="center" wrapText="1"/>
    </xf>
    <xf numFmtId="164" fontId="0" fillId="0" borderId="1" applyAlignment="1" pivotButton="0" quotePrefix="0" xfId="0">
      <alignment horizontal="center" vertical="center"/>
    </xf>
    <xf numFmtId="1" fontId="0" fillId="3" borderId="1" applyAlignment="1" pivotButton="0" quotePrefix="0" xfId="0">
      <alignment horizontal="center" vertical="center"/>
    </xf>
    <xf numFmtId="165" fontId="0" fillId="3" borderId="1" applyAlignment="1" pivotButton="0" quotePrefix="0" xfId="0">
      <alignment horizontal="center" vertical="center"/>
    </xf>
    <xf numFmtId="166" fontId="0" fillId="3" borderId="1" applyAlignment="1" pivotButton="0" quotePrefix="0" xfId="0">
      <alignment horizontal="center" vertical="center"/>
    </xf>
    <xf numFmtId="165" fontId="0" fillId="0" borderId="1" applyAlignment="1" pivotButton="0" quotePrefix="0" xfId="0">
      <alignment horizontal="center" vertical="center"/>
    </xf>
    <xf numFmtId="49" fontId="0" fillId="0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0" fillId="5" borderId="1" applyAlignment="1" pivotButton="0" quotePrefix="0" xfId="0">
      <alignment horizontal="center" vertical="center"/>
    </xf>
    <xf numFmtId="166" fontId="0" fillId="5" borderId="1" applyAlignment="1" pivotButton="0" quotePrefix="0" xfId="0">
      <alignment horizontal="center" vertical="center"/>
    </xf>
    <xf numFmtId="164" fontId="0" fillId="5" borderId="1" applyAlignment="1" pivotButton="0" quotePrefix="0" xfId="0">
      <alignment horizontal="center" vertical="center"/>
    </xf>
    <xf numFmtId="165" fontId="0" fillId="5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166" fontId="0" fillId="0" borderId="1" applyAlignment="1" pivotButton="0" quotePrefix="0" xfId="0">
      <alignment horizontal="center" vertical="center"/>
    </xf>
    <xf numFmtId="0" fontId="0" fillId="5" borderId="1" applyAlignment="1" pivotButton="0" quotePrefix="0" xfId="0">
      <alignment horizontal="left" vertical="center" wrapText="1"/>
    </xf>
    <xf numFmtId="1" fontId="0" fillId="5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 wrapText="1"/>
    </xf>
    <xf numFmtId="1" fontId="0" fillId="0" borderId="1" applyAlignment="1" pivotButton="0" quotePrefix="0" xfId="0">
      <alignment horizontal="center" vertical="center"/>
    </xf>
    <xf numFmtId="0" fontId="3" fillId="0" borderId="0" pivotButton="0" quotePrefix="0" xfId="0"/>
    <xf numFmtId="0" fontId="0" fillId="0" borderId="1" pivotButton="0" quotePrefix="0" xfId="0"/>
    <xf numFmtId="164" fontId="0" fillId="0" borderId="1" pivotButton="0" quotePrefix="0" xfId="0"/>
    <xf numFmtId="0" fontId="0" fillId="3" borderId="1" pivotButton="0" quotePrefix="0" xfId="0"/>
    <xf numFmtId="0" fontId="3" fillId="0" borderId="1" pivotButton="0" quotePrefix="0" xfId="0"/>
    <xf numFmtId="166" fontId="0" fillId="3" borderId="1" applyAlignment="1" pivotButton="0" quotePrefix="0" xfId="0">
      <alignment horizontal="center" vertical="center"/>
    </xf>
    <xf numFmtId="166" fontId="0" fillId="5" borderId="1" applyAlignment="1" pivotButton="0" quotePrefix="0" xfId="0">
      <alignment horizontal="center" vertical="center"/>
    </xf>
    <xf numFmtId="166" fontId="0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Mensualités totales des 10 offres (€)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'Comparatif offres'!I3</f>
            </strRef>
          </tx>
          <spPr>
            <a:solidFill xmlns:a="http://schemas.openxmlformats.org/drawingml/2006/main">
              <a:srgbClr val="0E7490"/>
            </a:solidFill>
            <a:ln xmlns:a="http://schemas.openxmlformats.org/drawingml/2006/main">
              <a:prstDash val="solid"/>
            </a:ln>
          </spPr>
          <cat>
            <numRef>
              <f>'Comparatif offres'!$A$4:$A$13</f>
            </numRef>
          </cat>
          <val>
            <numRef>
              <f>'Comparatif offres'!$I$4:$I$13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Banque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Mensualité totale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Évolution du capital restant dû</a:t>
            </a:r>
          </a:p>
        </rich>
      </tx>
    </title>
    <plotArea>
      <lineChart>
        <grouping val="standard"/>
        <ser>
          <idx val="0"/>
          <order val="0"/>
          <tx>
            <strRef>
              <f>'Tableau amortissement'!I3</f>
            </strRef>
          </tx>
          <spPr>
            <a:ln xmlns:a="http://schemas.openxmlformats.org/drawingml/2006/main" w="20000">
              <a:solidFill>
                <a:srgbClr val="DC2626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'Tableau amortissement'!$A$4:$A$243</f>
            </numRef>
          </cat>
          <val>
            <numRef>
              <f>'Tableau amortissement'!$I$4:$I$243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Échéance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Capital restant dû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25</row>
      <rowOff>0</rowOff>
    </from>
    <ext cx="792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25</row>
      <rowOff>0</rowOff>
    </from>
    <ext cx="792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8"/>
  <sheetViews>
    <sheetView workbookViewId="0">
      <selection activeCell="A1" sqref="A1"/>
    </sheetView>
  </sheetViews>
  <sheetFormatPr baseColWidth="8" defaultRowHeight="15"/>
  <cols>
    <col width="42" customWidth="1" min="1" max="1"/>
    <col width="30" customWidth="1" min="2" max="2"/>
    <col width="60" customWidth="1" min="4" max="4"/>
  </cols>
  <sheetData>
    <row r="1">
      <c r="A1" s="1" t="inlineStr">
        <is>
          <t>SIMULATION DE CRÉDIT IMMOBILIER</t>
        </is>
      </c>
    </row>
    <row r="2"/>
    <row r="3">
      <c r="A3" s="2" t="inlineStr">
        <is>
          <t>Projet et financement</t>
        </is>
      </c>
      <c r="B3" s="2" t="n"/>
      <c r="D3" s="3" t="inlineStr">
        <is>
          <t>Mode d'emploi rapide</t>
        </is>
      </c>
    </row>
    <row r="4">
      <c r="A4" s="4" t="inlineStr">
        <is>
          <t>Prix du bien (€)</t>
        </is>
      </c>
      <c r="B4" s="5" t="n">
        <v>320000</v>
      </c>
      <c r="D4" s="6" t="inlineStr">
        <is>
          <t>• Modifiez les cellules jaunes : elles alimentent tous les calculs.</t>
        </is>
      </c>
    </row>
    <row r="5">
      <c r="A5" s="4" t="inlineStr">
        <is>
          <t>Frais de notaire (€)</t>
        </is>
      </c>
      <c r="B5" s="5" t="n">
        <v>24000</v>
      </c>
      <c r="D5" s="6" t="inlineStr">
        <is>
          <t>• Le taux d'endettement ne doit pas dépasser 35 % (pratique bancaire).</t>
        </is>
      </c>
    </row>
    <row r="6">
      <c r="A6" s="4" t="inlineStr">
        <is>
          <t>Frais d'agence (€)</t>
        </is>
      </c>
      <c r="B6" s="5" t="n">
        <v>0</v>
      </c>
      <c r="D6" s="6" t="inlineStr">
        <is>
          <t>• Distinguez taux nominal, TAEG et coût total du crédit.</t>
        </is>
      </c>
    </row>
    <row r="7">
      <c r="A7" s="4" t="inlineStr">
        <is>
          <t>Travaux (€)</t>
        </is>
      </c>
      <c r="B7" s="5" t="n">
        <v>15000</v>
      </c>
      <c r="D7" s="6" t="inlineStr">
        <is>
          <t>• Les frais de garantie et de dossier sont comparés en feuille 3.</t>
        </is>
      </c>
    </row>
    <row r="8">
      <c r="A8" s="4" t="inlineStr">
        <is>
          <t>Apport personnel (€)</t>
        </is>
      </c>
      <c r="B8" s="5" t="n">
        <v>65000</v>
      </c>
      <c r="D8" s="6" t="inlineStr">
        <is>
          <t>• Les données d'exemple datent de 2026 : adaptez-les à votre projet.</t>
        </is>
      </c>
    </row>
    <row r="9">
      <c r="A9" s="4" t="inlineStr">
        <is>
          <t>Montant emprunté (€)</t>
        </is>
      </c>
      <c r="B9" s="7">
        <f>B4+B5+B6+B7-B8</f>
        <v/>
      </c>
    </row>
    <row r="10">
      <c r="A10" s="4" t="inlineStr">
        <is>
          <t>Durée (années)</t>
        </is>
      </c>
      <c r="B10" s="8" t="n">
        <v>20</v>
      </c>
    </row>
    <row r="11">
      <c r="A11" s="4" t="inlineStr">
        <is>
          <t>Taux nominal annuel (%)</t>
        </is>
      </c>
      <c r="B11" s="9" t="n">
        <v>0.035</v>
      </c>
    </row>
    <row r="12">
      <c r="A12" s="4" t="inlineStr">
        <is>
          <t>Assurance emprunteur annuelle (%)</t>
        </is>
      </c>
      <c r="B12" s="9" t="n">
        <v>0.0025</v>
      </c>
    </row>
    <row r="13">
      <c r="A13" s="4" t="inlineStr">
        <is>
          <t>Date de première échéance</t>
        </is>
      </c>
      <c r="B13" s="29" t="n">
        <v>46270</v>
      </c>
    </row>
    <row r="14">
      <c r="A14" s="2" t="inlineStr">
        <is>
          <t>Résultats de la simulation</t>
        </is>
      </c>
      <c r="B14" s="2" t="n"/>
    </row>
    <row r="15">
      <c r="A15" s="4" t="inlineStr">
        <is>
          <t>Mensualité hors assurance (€)</t>
        </is>
      </c>
      <c r="B15" s="7">
        <f>IFERROR(-PMT(B11/12,B10*12,B9),0)</f>
        <v/>
      </c>
    </row>
    <row r="16">
      <c r="A16" s="4" t="inlineStr">
        <is>
          <t>Assurance mensuelle (€)</t>
        </is>
      </c>
      <c r="B16" s="7">
        <f>B9*B12/12</f>
        <v/>
      </c>
    </row>
    <row r="17">
      <c r="A17" s="4" t="inlineStr">
        <is>
          <t>Mensualité totale (€)</t>
        </is>
      </c>
      <c r="B17" s="7">
        <f>B15+B16</f>
        <v/>
      </c>
    </row>
    <row r="18">
      <c r="A18" s="4" t="inlineStr">
        <is>
          <t>Coût total des intérêts (€)</t>
        </is>
      </c>
      <c r="B18" s="7">
        <f>B15*B10*12-B9</f>
        <v/>
      </c>
    </row>
    <row r="19">
      <c r="A19" s="4" t="inlineStr">
        <is>
          <t>Coût total de l'assurance (€)</t>
        </is>
      </c>
      <c r="B19" s="7">
        <f>B16*B10*12</f>
        <v/>
      </c>
    </row>
    <row r="20">
      <c r="A20" s="4" t="inlineStr">
        <is>
          <t>Coût total du crédit (€)</t>
        </is>
      </c>
      <c r="B20" s="7">
        <f>B18+B19</f>
        <v/>
      </c>
    </row>
    <row r="21">
      <c r="A21" s="4" t="inlineStr">
        <is>
          <t>Taux d'endettement (%)</t>
        </is>
      </c>
      <c r="B21" s="11">
        <f>IFERROR(B17/B24,0)</f>
        <v/>
      </c>
    </row>
    <row r="22">
      <c r="A22" s="4" t="inlineStr">
        <is>
          <t>Alerte capacité d'emprunt</t>
        </is>
      </c>
      <c r="B22" s="12">
        <f>IF(B21&gt;0.35,"Alerte : taux supérieur à 35%","Situation conforme")</f>
        <v/>
      </c>
    </row>
    <row r="23">
      <c r="A23" s="2" t="inlineStr">
        <is>
          <t>Revenus et charges du foyer</t>
        </is>
      </c>
      <c r="B23" s="2" t="n"/>
    </row>
    <row r="24">
      <c r="A24" s="4" t="inlineStr">
        <is>
          <t>Revenus mensuels nets du foyer (€)</t>
        </is>
      </c>
      <c r="B24" s="5" t="n">
        <v>5200</v>
      </c>
    </row>
    <row r="25">
      <c r="A25" s="4" t="inlineStr">
        <is>
          <t>Mensualités de crédits existants (€)</t>
        </is>
      </c>
      <c r="B25" s="5" t="n">
        <v>180</v>
      </c>
    </row>
    <row r="26">
      <c r="A26" s="4" t="inlineStr">
        <is>
          <t>Charges récurrentes mensuelles (€)</t>
        </is>
      </c>
      <c r="B26" s="5" t="n">
        <v>950</v>
      </c>
    </row>
    <row r="27">
      <c r="A27" s="4" t="inlineStr">
        <is>
          <t>Reste à vivre après mensualité (€)</t>
        </is>
      </c>
      <c r="B27" s="7">
        <f>B24-B25-B26-B17</f>
        <v/>
      </c>
    </row>
    <row r="28">
      <c r="A28" s="4" t="inlineStr">
        <is>
          <t>Endettement total incl. crédits existants (%)</t>
        </is>
      </c>
      <c r="B28" s="11">
        <f>IFERROR((B17+B25)/B24,0)</f>
        <v/>
      </c>
    </row>
  </sheetData>
  <mergeCells count="1">
    <mergeCell ref="A1:D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24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1" customWidth="1" min="1" max="1"/>
    <col width="14" customWidth="1" min="2" max="2"/>
    <col width="20" customWidth="1" min="3" max="3"/>
    <col width="20" customWidth="1" min="4" max="4"/>
    <col width="14" customWidth="1" min="5" max="5"/>
    <col width="14" customWidth="1" min="6" max="6"/>
    <col width="12" customWidth="1" min="7" max="7"/>
    <col width="16" customWidth="1" min="8" max="8"/>
    <col width="20" customWidth="1" min="9" max="9"/>
    <col width="16" customWidth="1" min="10" max="10"/>
    <col width="16" customWidth="1" min="11" max="11"/>
    <col width="20" customWidth="1" min="12" max="12"/>
  </cols>
  <sheetData>
    <row r="1">
      <c r="A1" s="1" t="inlineStr">
        <is>
          <t>TABLEAU D'AMORTISSEMENT (240 échéances maximum)</t>
        </is>
      </c>
    </row>
    <row r="2"/>
    <row r="3">
      <c r="A3" s="13" t="inlineStr">
        <is>
          <t>N° échéance</t>
        </is>
      </c>
      <c r="B3" s="13" t="inlineStr">
        <is>
          <t>Date d'échéance</t>
        </is>
      </c>
      <c r="C3" s="13" t="inlineStr">
        <is>
          <t>Capital restant dû initial</t>
        </is>
      </c>
      <c r="D3" s="13" t="inlineStr">
        <is>
          <t>Mensualité hors assurance</t>
        </is>
      </c>
      <c r="E3" s="13" t="inlineStr">
        <is>
          <t>Intérêts</t>
        </is>
      </c>
      <c r="F3" s="13" t="inlineStr">
        <is>
          <t>Capital amorti</t>
        </is>
      </c>
      <c r="G3" s="13" t="inlineStr">
        <is>
          <t>Assurance</t>
        </is>
      </c>
      <c r="H3" s="13" t="inlineStr">
        <is>
          <t>Mensualité totale</t>
        </is>
      </c>
      <c r="I3" s="13" t="inlineStr">
        <is>
          <t>Capital restant dû final</t>
        </is>
      </c>
      <c r="J3" s="13" t="inlineStr">
        <is>
          <t>Part d'intérêts (%)</t>
        </is>
      </c>
      <c r="K3" s="13" t="inlineStr">
        <is>
          <t>Cumul des intérêts</t>
        </is>
      </c>
      <c r="L3" s="13" t="inlineStr">
        <is>
          <t>Cumul du capital amorti</t>
        </is>
      </c>
    </row>
    <row r="4">
      <c r="A4" s="14" t="n">
        <v>1</v>
      </c>
      <c r="B4" s="30">
        <f>Simulation!B13</f>
        <v/>
      </c>
      <c r="C4" s="16">
        <f>Simulation!B9</f>
        <v/>
      </c>
      <c r="D4" s="16">
        <f>Simulation!B15</f>
        <v/>
      </c>
      <c r="E4" s="16">
        <f>C4*Simulation!$B$11/12</f>
        <v/>
      </c>
      <c r="F4" s="16">
        <f>D4-E4</f>
        <v/>
      </c>
      <c r="G4" s="16">
        <f>Simulation!B16</f>
        <v/>
      </c>
      <c r="H4" s="16">
        <f>D4+G4</f>
        <v/>
      </c>
      <c r="I4" s="16">
        <f>MAX(0,C4-F4)</f>
        <v/>
      </c>
      <c r="J4" s="17">
        <f>IFERROR(E4/D4,0)</f>
        <v/>
      </c>
      <c r="K4" s="16">
        <f>SUM(E$4:E4)</f>
        <v/>
      </c>
      <c r="L4" s="16">
        <f>SUM(F$4:F4)</f>
        <v/>
      </c>
    </row>
    <row r="5">
      <c r="A5" s="18">
        <f>IF(A4="","",IF(A4&gt;=Simulation!$B$10*12,"",A4+1))</f>
        <v/>
      </c>
      <c r="B5" s="31">
        <f>IF(A5="","",EDATE(B4,1))</f>
        <v/>
      </c>
      <c r="C5" s="7">
        <f>IF(A5="","",I4)</f>
        <v/>
      </c>
      <c r="D5" s="7">
        <f>IF(A5="","",Simulation!$B$15)</f>
        <v/>
      </c>
      <c r="E5" s="7">
        <f>IF(A5="","",C5*Simulation!$B$11/12)</f>
        <v/>
      </c>
      <c r="F5" s="7">
        <f>IF(A5="","",D5-E5)</f>
        <v/>
      </c>
      <c r="G5" s="7">
        <f>IF(A5="","",Simulation!$B$16)</f>
        <v/>
      </c>
      <c r="H5" s="7">
        <f>IF(A5="","",D5+G5)</f>
        <v/>
      </c>
      <c r="I5" s="7">
        <f>IF(A5="","",MAX(0,C5-F5))</f>
        <v/>
      </c>
      <c r="J5" s="11">
        <f>IF(A5="",0,IFERROR(E5/D5,0))</f>
        <v/>
      </c>
      <c r="K5" s="7">
        <f>SUM(E$4:E5)</f>
        <v/>
      </c>
      <c r="L5" s="7">
        <f>SUM(F$4:F5)</f>
        <v/>
      </c>
    </row>
    <row r="6">
      <c r="A6" s="14">
        <f>IF(A5="","",IF(A5&gt;=Simulation!$B$10*12,"",A5+1))</f>
        <v/>
      </c>
      <c r="B6" s="30">
        <f>IF(A6="","",EDATE(B5,1))</f>
        <v/>
      </c>
      <c r="C6" s="16">
        <f>IF(A6="","",I5)</f>
        <v/>
      </c>
      <c r="D6" s="16">
        <f>IF(A6="","",Simulation!$B$15)</f>
        <v/>
      </c>
      <c r="E6" s="16">
        <f>IF(A6="","",C6*Simulation!$B$11/12)</f>
        <v/>
      </c>
      <c r="F6" s="16">
        <f>IF(A6="","",D6-E6)</f>
        <v/>
      </c>
      <c r="G6" s="16">
        <f>IF(A6="","",Simulation!$B$16)</f>
        <v/>
      </c>
      <c r="H6" s="16">
        <f>IF(A6="","",D6+G6)</f>
        <v/>
      </c>
      <c r="I6" s="16">
        <f>IF(A6="","",MAX(0,C6-F6))</f>
        <v/>
      </c>
      <c r="J6" s="17">
        <f>IF(A6="",0,IFERROR(E6/D6,0))</f>
        <v/>
      </c>
      <c r="K6" s="16">
        <f>SUM(E$4:E6)</f>
        <v/>
      </c>
      <c r="L6" s="16">
        <f>SUM(F$4:F6)</f>
        <v/>
      </c>
    </row>
    <row r="7">
      <c r="A7" s="18">
        <f>IF(A6="","",IF(A6&gt;=Simulation!$B$10*12,"",A6+1))</f>
        <v/>
      </c>
      <c r="B7" s="31">
        <f>IF(A7="","",EDATE(B6,1))</f>
        <v/>
      </c>
      <c r="C7" s="7">
        <f>IF(A7="","",I6)</f>
        <v/>
      </c>
      <c r="D7" s="7">
        <f>IF(A7="","",Simulation!$B$15)</f>
        <v/>
      </c>
      <c r="E7" s="7">
        <f>IF(A7="","",C7*Simulation!$B$11/12)</f>
        <v/>
      </c>
      <c r="F7" s="7">
        <f>IF(A7="","",D7-E7)</f>
        <v/>
      </c>
      <c r="G7" s="7">
        <f>IF(A7="","",Simulation!$B$16)</f>
        <v/>
      </c>
      <c r="H7" s="7">
        <f>IF(A7="","",D7+G7)</f>
        <v/>
      </c>
      <c r="I7" s="7">
        <f>IF(A7="","",MAX(0,C7-F7))</f>
        <v/>
      </c>
      <c r="J7" s="11">
        <f>IF(A7="",0,IFERROR(E7/D7,0))</f>
        <v/>
      </c>
      <c r="K7" s="7">
        <f>SUM(E$4:E7)</f>
        <v/>
      </c>
      <c r="L7" s="7">
        <f>SUM(F$4:F7)</f>
        <v/>
      </c>
    </row>
    <row r="8">
      <c r="A8" s="14">
        <f>IF(A7="","",IF(A7&gt;=Simulation!$B$10*12,"",A7+1))</f>
        <v/>
      </c>
      <c r="B8" s="30">
        <f>IF(A8="","",EDATE(B7,1))</f>
        <v/>
      </c>
      <c r="C8" s="16">
        <f>IF(A8="","",I7)</f>
        <v/>
      </c>
      <c r="D8" s="16">
        <f>IF(A8="","",Simulation!$B$15)</f>
        <v/>
      </c>
      <c r="E8" s="16">
        <f>IF(A8="","",C8*Simulation!$B$11/12)</f>
        <v/>
      </c>
      <c r="F8" s="16">
        <f>IF(A8="","",D8-E8)</f>
        <v/>
      </c>
      <c r="G8" s="16">
        <f>IF(A8="","",Simulation!$B$16)</f>
        <v/>
      </c>
      <c r="H8" s="16">
        <f>IF(A8="","",D8+G8)</f>
        <v/>
      </c>
      <c r="I8" s="16">
        <f>IF(A8="","",MAX(0,C8-F8))</f>
        <v/>
      </c>
      <c r="J8" s="17">
        <f>IF(A8="",0,IFERROR(E8/D8,0))</f>
        <v/>
      </c>
      <c r="K8" s="16">
        <f>SUM(E$4:E8)</f>
        <v/>
      </c>
      <c r="L8" s="16">
        <f>SUM(F$4:F8)</f>
        <v/>
      </c>
    </row>
    <row r="9">
      <c r="A9" s="18">
        <f>IF(A8="","",IF(A8&gt;=Simulation!$B$10*12,"",A8+1))</f>
        <v/>
      </c>
      <c r="B9" s="31">
        <f>IF(A9="","",EDATE(B8,1))</f>
        <v/>
      </c>
      <c r="C9" s="7">
        <f>IF(A9="","",I8)</f>
        <v/>
      </c>
      <c r="D9" s="7">
        <f>IF(A9="","",Simulation!$B$15)</f>
        <v/>
      </c>
      <c r="E9" s="7">
        <f>IF(A9="","",C9*Simulation!$B$11/12)</f>
        <v/>
      </c>
      <c r="F9" s="7">
        <f>IF(A9="","",D9-E9)</f>
        <v/>
      </c>
      <c r="G9" s="7">
        <f>IF(A9="","",Simulation!$B$16)</f>
        <v/>
      </c>
      <c r="H9" s="7">
        <f>IF(A9="","",D9+G9)</f>
        <v/>
      </c>
      <c r="I9" s="7">
        <f>IF(A9="","",MAX(0,C9-F9))</f>
        <v/>
      </c>
      <c r="J9" s="11">
        <f>IF(A9="",0,IFERROR(E9/D9,0))</f>
        <v/>
      </c>
      <c r="K9" s="7">
        <f>SUM(E$4:E9)</f>
        <v/>
      </c>
      <c r="L9" s="7">
        <f>SUM(F$4:F9)</f>
        <v/>
      </c>
    </row>
    <row r="10">
      <c r="A10" s="14">
        <f>IF(A9="","",IF(A9&gt;=Simulation!$B$10*12,"",A9+1))</f>
        <v/>
      </c>
      <c r="B10" s="30">
        <f>IF(A10="","",EDATE(B9,1))</f>
        <v/>
      </c>
      <c r="C10" s="16">
        <f>IF(A10="","",I9)</f>
        <v/>
      </c>
      <c r="D10" s="16">
        <f>IF(A10="","",Simulation!$B$15)</f>
        <v/>
      </c>
      <c r="E10" s="16">
        <f>IF(A10="","",C10*Simulation!$B$11/12)</f>
        <v/>
      </c>
      <c r="F10" s="16">
        <f>IF(A10="","",D10-E10)</f>
        <v/>
      </c>
      <c r="G10" s="16">
        <f>IF(A10="","",Simulation!$B$16)</f>
        <v/>
      </c>
      <c r="H10" s="16">
        <f>IF(A10="","",D10+G10)</f>
        <v/>
      </c>
      <c r="I10" s="16">
        <f>IF(A10="","",MAX(0,C10-F10))</f>
        <v/>
      </c>
      <c r="J10" s="17">
        <f>IF(A10="",0,IFERROR(E10/D10,0))</f>
        <v/>
      </c>
      <c r="K10" s="16">
        <f>SUM(E$4:E10)</f>
        <v/>
      </c>
      <c r="L10" s="16">
        <f>SUM(F$4:F10)</f>
        <v/>
      </c>
    </row>
    <row r="11">
      <c r="A11" s="18">
        <f>IF(A10="","",IF(A10&gt;=Simulation!$B$10*12,"",A10+1))</f>
        <v/>
      </c>
      <c r="B11" s="31">
        <f>IF(A11="","",EDATE(B10,1))</f>
        <v/>
      </c>
      <c r="C11" s="7">
        <f>IF(A11="","",I10)</f>
        <v/>
      </c>
      <c r="D11" s="7">
        <f>IF(A11="","",Simulation!$B$15)</f>
        <v/>
      </c>
      <c r="E11" s="7">
        <f>IF(A11="","",C11*Simulation!$B$11/12)</f>
        <v/>
      </c>
      <c r="F11" s="7">
        <f>IF(A11="","",D11-E11)</f>
        <v/>
      </c>
      <c r="G11" s="7">
        <f>IF(A11="","",Simulation!$B$16)</f>
        <v/>
      </c>
      <c r="H11" s="7">
        <f>IF(A11="","",D11+G11)</f>
        <v/>
      </c>
      <c r="I11" s="7">
        <f>IF(A11="","",MAX(0,C11-F11))</f>
        <v/>
      </c>
      <c r="J11" s="11">
        <f>IF(A11="",0,IFERROR(E11/D11,0))</f>
        <v/>
      </c>
      <c r="K11" s="7">
        <f>SUM(E$4:E11)</f>
        <v/>
      </c>
      <c r="L11" s="7">
        <f>SUM(F$4:F11)</f>
        <v/>
      </c>
    </row>
    <row r="12">
      <c r="A12" s="14">
        <f>IF(A11="","",IF(A11&gt;=Simulation!$B$10*12,"",A11+1))</f>
        <v/>
      </c>
      <c r="B12" s="30">
        <f>IF(A12="","",EDATE(B11,1))</f>
        <v/>
      </c>
      <c r="C12" s="16">
        <f>IF(A12="","",I11)</f>
        <v/>
      </c>
      <c r="D12" s="16">
        <f>IF(A12="","",Simulation!$B$15)</f>
        <v/>
      </c>
      <c r="E12" s="16">
        <f>IF(A12="","",C12*Simulation!$B$11/12)</f>
        <v/>
      </c>
      <c r="F12" s="16">
        <f>IF(A12="","",D12-E12)</f>
        <v/>
      </c>
      <c r="G12" s="16">
        <f>IF(A12="","",Simulation!$B$16)</f>
        <v/>
      </c>
      <c r="H12" s="16">
        <f>IF(A12="","",D12+G12)</f>
        <v/>
      </c>
      <c r="I12" s="16">
        <f>IF(A12="","",MAX(0,C12-F12))</f>
        <v/>
      </c>
      <c r="J12" s="17">
        <f>IF(A12="",0,IFERROR(E12/D12,0))</f>
        <v/>
      </c>
      <c r="K12" s="16">
        <f>SUM(E$4:E12)</f>
        <v/>
      </c>
      <c r="L12" s="16">
        <f>SUM(F$4:F12)</f>
        <v/>
      </c>
    </row>
    <row r="13">
      <c r="A13" s="18">
        <f>IF(A12="","",IF(A12&gt;=Simulation!$B$10*12,"",A12+1))</f>
        <v/>
      </c>
      <c r="B13" s="31">
        <f>IF(A13="","",EDATE(B12,1))</f>
        <v/>
      </c>
      <c r="C13" s="7">
        <f>IF(A13="","",I12)</f>
        <v/>
      </c>
      <c r="D13" s="7">
        <f>IF(A13="","",Simulation!$B$15)</f>
        <v/>
      </c>
      <c r="E13" s="7">
        <f>IF(A13="","",C13*Simulation!$B$11/12)</f>
        <v/>
      </c>
      <c r="F13" s="7">
        <f>IF(A13="","",D13-E13)</f>
        <v/>
      </c>
      <c r="G13" s="7">
        <f>IF(A13="","",Simulation!$B$16)</f>
        <v/>
      </c>
      <c r="H13" s="7">
        <f>IF(A13="","",D13+G13)</f>
        <v/>
      </c>
      <c r="I13" s="7">
        <f>IF(A13="","",MAX(0,C13-F13))</f>
        <v/>
      </c>
      <c r="J13" s="11">
        <f>IF(A13="",0,IFERROR(E13/D13,0))</f>
        <v/>
      </c>
      <c r="K13" s="7">
        <f>SUM(E$4:E13)</f>
        <v/>
      </c>
      <c r="L13" s="7">
        <f>SUM(F$4:F13)</f>
        <v/>
      </c>
    </row>
    <row r="14">
      <c r="A14" s="14">
        <f>IF(A13="","",IF(A13&gt;=Simulation!$B$10*12,"",A13+1))</f>
        <v/>
      </c>
      <c r="B14" s="30">
        <f>IF(A14="","",EDATE(B13,1))</f>
        <v/>
      </c>
      <c r="C14" s="16">
        <f>IF(A14="","",I13)</f>
        <v/>
      </c>
      <c r="D14" s="16">
        <f>IF(A14="","",Simulation!$B$15)</f>
        <v/>
      </c>
      <c r="E14" s="16">
        <f>IF(A14="","",C14*Simulation!$B$11/12)</f>
        <v/>
      </c>
      <c r="F14" s="16">
        <f>IF(A14="","",D14-E14)</f>
        <v/>
      </c>
      <c r="G14" s="16">
        <f>IF(A14="","",Simulation!$B$16)</f>
        <v/>
      </c>
      <c r="H14" s="16">
        <f>IF(A14="","",D14+G14)</f>
        <v/>
      </c>
      <c r="I14" s="16">
        <f>IF(A14="","",MAX(0,C14-F14))</f>
        <v/>
      </c>
      <c r="J14" s="17">
        <f>IF(A14="",0,IFERROR(E14/D14,0))</f>
        <v/>
      </c>
      <c r="K14" s="16">
        <f>SUM(E$4:E14)</f>
        <v/>
      </c>
      <c r="L14" s="16">
        <f>SUM(F$4:F14)</f>
        <v/>
      </c>
    </row>
    <row r="15">
      <c r="A15" s="18">
        <f>IF(A14="","",IF(A14&gt;=Simulation!$B$10*12,"",A14+1))</f>
        <v/>
      </c>
      <c r="B15" s="31">
        <f>IF(A15="","",EDATE(B14,1))</f>
        <v/>
      </c>
      <c r="C15" s="7">
        <f>IF(A15="","",I14)</f>
        <v/>
      </c>
      <c r="D15" s="7">
        <f>IF(A15="","",Simulation!$B$15)</f>
        <v/>
      </c>
      <c r="E15" s="7">
        <f>IF(A15="","",C15*Simulation!$B$11/12)</f>
        <v/>
      </c>
      <c r="F15" s="7">
        <f>IF(A15="","",D15-E15)</f>
        <v/>
      </c>
      <c r="G15" s="7">
        <f>IF(A15="","",Simulation!$B$16)</f>
        <v/>
      </c>
      <c r="H15" s="7">
        <f>IF(A15="","",D15+G15)</f>
        <v/>
      </c>
      <c r="I15" s="7">
        <f>IF(A15="","",MAX(0,C15-F15))</f>
        <v/>
      </c>
      <c r="J15" s="11">
        <f>IF(A15="",0,IFERROR(E15/D15,0))</f>
        <v/>
      </c>
      <c r="K15" s="7">
        <f>SUM(E$4:E15)</f>
        <v/>
      </c>
      <c r="L15" s="7">
        <f>SUM(F$4:F15)</f>
        <v/>
      </c>
    </row>
    <row r="16">
      <c r="A16" s="14">
        <f>IF(A15="","",IF(A15&gt;=Simulation!$B$10*12,"",A15+1))</f>
        <v/>
      </c>
      <c r="B16" s="30">
        <f>IF(A16="","",EDATE(B15,1))</f>
        <v/>
      </c>
      <c r="C16" s="16">
        <f>IF(A16="","",I15)</f>
        <v/>
      </c>
      <c r="D16" s="16">
        <f>IF(A16="","",Simulation!$B$15)</f>
        <v/>
      </c>
      <c r="E16" s="16">
        <f>IF(A16="","",C16*Simulation!$B$11/12)</f>
        <v/>
      </c>
      <c r="F16" s="16">
        <f>IF(A16="","",D16-E16)</f>
        <v/>
      </c>
      <c r="G16" s="16">
        <f>IF(A16="","",Simulation!$B$16)</f>
        <v/>
      </c>
      <c r="H16" s="16">
        <f>IF(A16="","",D16+G16)</f>
        <v/>
      </c>
      <c r="I16" s="16">
        <f>IF(A16="","",MAX(0,C16-F16))</f>
        <v/>
      </c>
      <c r="J16" s="17">
        <f>IF(A16="",0,IFERROR(E16/D16,0))</f>
        <v/>
      </c>
      <c r="K16" s="16">
        <f>SUM(E$4:E16)</f>
        <v/>
      </c>
      <c r="L16" s="16">
        <f>SUM(F$4:F16)</f>
        <v/>
      </c>
    </row>
    <row r="17">
      <c r="A17" s="18">
        <f>IF(A16="","",IF(A16&gt;=Simulation!$B$10*12,"",A16+1))</f>
        <v/>
      </c>
      <c r="B17" s="31">
        <f>IF(A17="","",EDATE(B16,1))</f>
        <v/>
      </c>
      <c r="C17" s="7">
        <f>IF(A17="","",I16)</f>
        <v/>
      </c>
      <c r="D17" s="7">
        <f>IF(A17="","",Simulation!$B$15)</f>
        <v/>
      </c>
      <c r="E17" s="7">
        <f>IF(A17="","",C17*Simulation!$B$11/12)</f>
        <v/>
      </c>
      <c r="F17" s="7">
        <f>IF(A17="","",D17-E17)</f>
        <v/>
      </c>
      <c r="G17" s="7">
        <f>IF(A17="","",Simulation!$B$16)</f>
        <v/>
      </c>
      <c r="H17" s="7">
        <f>IF(A17="","",D17+G17)</f>
        <v/>
      </c>
      <c r="I17" s="7">
        <f>IF(A17="","",MAX(0,C17-F17))</f>
        <v/>
      </c>
      <c r="J17" s="11">
        <f>IF(A17="",0,IFERROR(E17/D17,0))</f>
        <v/>
      </c>
      <c r="K17" s="7">
        <f>SUM(E$4:E17)</f>
        <v/>
      </c>
      <c r="L17" s="7">
        <f>SUM(F$4:F17)</f>
        <v/>
      </c>
    </row>
    <row r="18">
      <c r="A18" s="14">
        <f>IF(A17="","",IF(A17&gt;=Simulation!$B$10*12,"",A17+1))</f>
        <v/>
      </c>
      <c r="B18" s="30">
        <f>IF(A18="","",EDATE(B17,1))</f>
        <v/>
      </c>
      <c r="C18" s="16">
        <f>IF(A18="","",I17)</f>
        <v/>
      </c>
      <c r="D18" s="16">
        <f>IF(A18="","",Simulation!$B$15)</f>
        <v/>
      </c>
      <c r="E18" s="16">
        <f>IF(A18="","",C18*Simulation!$B$11/12)</f>
        <v/>
      </c>
      <c r="F18" s="16">
        <f>IF(A18="","",D18-E18)</f>
        <v/>
      </c>
      <c r="G18" s="16">
        <f>IF(A18="","",Simulation!$B$16)</f>
        <v/>
      </c>
      <c r="H18" s="16">
        <f>IF(A18="","",D18+G18)</f>
        <v/>
      </c>
      <c r="I18" s="16">
        <f>IF(A18="","",MAX(0,C18-F18))</f>
        <v/>
      </c>
      <c r="J18" s="17">
        <f>IF(A18="",0,IFERROR(E18/D18,0))</f>
        <v/>
      </c>
      <c r="K18" s="16">
        <f>SUM(E$4:E18)</f>
        <v/>
      </c>
      <c r="L18" s="16">
        <f>SUM(F$4:F18)</f>
        <v/>
      </c>
    </row>
    <row r="19">
      <c r="A19" s="18">
        <f>IF(A18="","",IF(A18&gt;=Simulation!$B$10*12,"",A18+1))</f>
        <v/>
      </c>
      <c r="B19" s="31">
        <f>IF(A19="","",EDATE(B18,1))</f>
        <v/>
      </c>
      <c r="C19" s="7">
        <f>IF(A19="","",I18)</f>
        <v/>
      </c>
      <c r="D19" s="7">
        <f>IF(A19="","",Simulation!$B$15)</f>
        <v/>
      </c>
      <c r="E19" s="7">
        <f>IF(A19="","",C19*Simulation!$B$11/12)</f>
        <v/>
      </c>
      <c r="F19" s="7">
        <f>IF(A19="","",D19-E19)</f>
        <v/>
      </c>
      <c r="G19" s="7">
        <f>IF(A19="","",Simulation!$B$16)</f>
        <v/>
      </c>
      <c r="H19" s="7">
        <f>IF(A19="","",D19+G19)</f>
        <v/>
      </c>
      <c r="I19" s="7">
        <f>IF(A19="","",MAX(0,C19-F19))</f>
        <v/>
      </c>
      <c r="J19" s="11">
        <f>IF(A19="",0,IFERROR(E19/D19,0))</f>
        <v/>
      </c>
      <c r="K19" s="7">
        <f>SUM(E$4:E19)</f>
        <v/>
      </c>
      <c r="L19" s="7">
        <f>SUM(F$4:F19)</f>
        <v/>
      </c>
    </row>
    <row r="20">
      <c r="A20" s="14">
        <f>IF(A19="","",IF(A19&gt;=Simulation!$B$10*12,"",A19+1))</f>
        <v/>
      </c>
      <c r="B20" s="30">
        <f>IF(A20="","",EDATE(B19,1))</f>
        <v/>
      </c>
      <c r="C20" s="16">
        <f>IF(A20="","",I19)</f>
        <v/>
      </c>
      <c r="D20" s="16">
        <f>IF(A20="","",Simulation!$B$15)</f>
        <v/>
      </c>
      <c r="E20" s="16">
        <f>IF(A20="","",C20*Simulation!$B$11/12)</f>
        <v/>
      </c>
      <c r="F20" s="16">
        <f>IF(A20="","",D20-E20)</f>
        <v/>
      </c>
      <c r="G20" s="16">
        <f>IF(A20="","",Simulation!$B$16)</f>
        <v/>
      </c>
      <c r="H20" s="16">
        <f>IF(A20="","",D20+G20)</f>
        <v/>
      </c>
      <c r="I20" s="16">
        <f>IF(A20="","",MAX(0,C20-F20))</f>
        <v/>
      </c>
      <c r="J20" s="17">
        <f>IF(A20="",0,IFERROR(E20/D20,0))</f>
        <v/>
      </c>
      <c r="K20" s="16">
        <f>SUM(E$4:E20)</f>
        <v/>
      </c>
      <c r="L20" s="16">
        <f>SUM(F$4:F20)</f>
        <v/>
      </c>
    </row>
    <row r="21">
      <c r="A21" s="18">
        <f>IF(A20="","",IF(A20&gt;=Simulation!$B$10*12,"",A20+1))</f>
        <v/>
      </c>
      <c r="B21" s="31">
        <f>IF(A21="","",EDATE(B20,1))</f>
        <v/>
      </c>
      <c r="C21" s="7">
        <f>IF(A21="","",I20)</f>
        <v/>
      </c>
      <c r="D21" s="7">
        <f>IF(A21="","",Simulation!$B$15)</f>
        <v/>
      </c>
      <c r="E21" s="7">
        <f>IF(A21="","",C21*Simulation!$B$11/12)</f>
        <v/>
      </c>
      <c r="F21" s="7">
        <f>IF(A21="","",D21-E21)</f>
        <v/>
      </c>
      <c r="G21" s="7">
        <f>IF(A21="","",Simulation!$B$16)</f>
        <v/>
      </c>
      <c r="H21" s="7">
        <f>IF(A21="","",D21+G21)</f>
        <v/>
      </c>
      <c r="I21" s="7">
        <f>IF(A21="","",MAX(0,C21-F21))</f>
        <v/>
      </c>
      <c r="J21" s="11">
        <f>IF(A21="",0,IFERROR(E21/D21,0))</f>
        <v/>
      </c>
      <c r="K21" s="7">
        <f>SUM(E$4:E21)</f>
        <v/>
      </c>
      <c r="L21" s="7">
        <f>SUM(F$4:F21)</f>
        <v/>
      </c>
    </row>
    <row r="22">
      <c r="A22" s="14">
        <f>IF(A21="","",IF(A21&gt;=Simulation!$B$10*12,"",A21+1))</f>
        <v/>
      </c>
      <c r="B22" s="30">
        <f>IF(A22="","",EDATE(B21,1))</f>
        <v/>
      </c>
      <c r="C22" s="16">
        <f>IF(A22="","",I21)</f>
        <v/>
      </c>
      <c r="D22" s="16">
        <f>IF(A22="","",Simulation!$B$15)</f>
        <v/>
      </c>
      <c r="E22" s="16">
        <f>IF(A22="","",C22*Simulation!$B$11/12)</f>
        <v/>
      </c>
      <c r="F22" s="16">
        <f>IF(A22="","",D22-E22)</f>
        <v/>
      </c>
      <c r="G22" s="16">
        <f>IF(A22="","",Simulation!$B$16)</f>
        <v/>
      </c>
      <c r="H22" s="16">
        <f>IF(A22="","",D22+G22)</f>
        <v/>
      </c>
      <c r="I22" s="16">
        <f>IF(A22="","",MAX(0,C22-F22))</f>
        <v/>
      </c>
      <c r="J22" s="17">
        <f>IF(A22="",0,IFERROR(E22/D22,0))</f>
        <v/>
      </c>
      <c r="K22" s="16">
        <f>SUM(E$4:E22)</f>
        <v/>
      </c>
      <c r="L22" s="16">
        <f>SUM(F$4:F22)</f>
        <v/>
      </c>
    </row>
    <row r="23">
      <c r="A23" s="18">
        <f>IF(A22="","",IF(A22&gt;=Simulation!$B$10*12,"",A22+1))</f>
        <v/>
      </c>
      <c r="B23" s="31">
        <f>IF(A23="","",EDATE(B22,1))</f>
        <v/>
      </c>
      <c r="C23" s="7">
        <f>IF(A23="","",I22)</f>
        <v/>
      </c>
      <c r="D23" s="7">
        <f>IF(A23="","",Simulation!$B$15)</f>
        <v/>
      </c>
      <c r="E23" s="7">
        <f>IF(A23="","",C23*Simulation!$B$11/12)</f>
        <v/>
      </c>
      <c r="F23" s="7">
        <f>IF(A23="","",D23-E23)</f>
        <v/>
      </c>
      <c r="G23" s="7">
        <f>IF(A23="","",Simulation!$B$16)</f>
        <v/>
      </c>
      <c r="H23" s="7">
        <f>IF(A23="","",D23+G23)</f>
        <v/>
      </c>
      <c r="I23" s="7">
        <f>IF(A23="","",MAX(0,C23-F23))</f>
        <v/>
      </c>
      <c r="J23" s="11">
        <f>IF(A23="",0,IFERROR(E23/D23,0))</f>
        <v/>
      </c>
      <c r="K23" s="7">
        <f>SUM(E$4:E23)</f>
        <v/>
      </c>
      <c r="L23" s="7">
        <f>SUM(F$4:F23)</f>
        <v/>
      </c>
    </row>
    <row r="24">
      <c r="A24" s="14">
        <f>IF(A23="","",IF(A23&gt;=Simulation!$B$10*12,"",A23+1))</f>
        <v/>
      </c>
      <c r="B24" s="30">
        <f>IF(A24="","",EDATE(B23,1))</f>
        <v/>
      </c>
      <c r="C24" s="16">
        <f>IF(A24="","",I23)</f>
        <v/>
      </c>
      <c r="D24" s="16">
        <f>IF(A24="","",Simulation!$B$15)</f>
        <v/>
      </c>
      <c r="E24" s="16">
        <f>IF(A24="","",C24*Simulation!$B$11/12)</f>
        <v/>
      </c>
      <c r="F24" s="16">
        <f>IF(A24="","",D24-E24)</f>
        <v/>
      </c>
      <c r="G24" s="16">
        <f>IF(A24="","",Simulation!$B$16)</f>
        <v/>
      </c>
      <c r="H24" s="16">
        <f>IF(A24="","",D24+G24)</f>
        <v/>
      </c>
      <c r="I24" s="16">
        <f>IF(A24="","",MAX(0,C24-F24))</f>
        <v/>
      </c>
      <c r="J24" s="17">
        <f>IF(A24="",0,IFERROR(E24/D24,0))</f>
        <v/>
      </c>
      <c r="K24" s="16">
        <f>SUM(E$4:E24)</f>
        <v/>
      </c>
      <c r="L24" s="16">
        <f>SUM(F$4:F24)</f>
        <v/>
      </c>
    </row>
    <row r="25">
      <c r="A25" s="18">
        <f>IF(A24="","",IF(A24&gt;=Simulation!$B$10*12,"",A24+1))</f>
        <v/>
      </c>
      <c r="B25" s="31">
        <f>IF(A25="","",EDATE(B24,1))</f>
        <v/>
      </c>
      <c r="C25" s="7">
        <f>IF(A25="","",I24)</f>
        <v/>
      </c>
      <c r="D25" s="7">
        <f>IF(A25="","",Simulation!$B$15)</f>
        <v/>
      </c>
      <c r="E25" s="7">
        <f>IF(A25="","",C25*Simulation!$B$11/12)</f>
        <v/>
      </c>
      <c r="F25" s="7">
        <f>IF(A25="","",D25-E25)</f>
        <v/>
      </c>
      <c r="G25" s="7">
        <f>IF(A25="","",Simulation!$B$16)</f>
        <v/>
      </c>
      <c r="H25" s="7">
        <f>IF(A25="","",D25+G25)</f>
        <v/>
      </c>
      <c r="I25" s="7">
        <f>IF(A25="","",MAX(0,C25-F25))</f>
        <v/>
      </c>
      <c r="J25" s="11">
        <f>IF(A25="",0,IFERROR(E25/D25,0))</f>
        <v/>
      </c>
      <c r="K25" s="7">
        <f>SUM(E$4:E25)</f>
        <v/>
      </c>
      <c r="L25" s="7">
        <f>SUM(F$4:F25)</f>
        <v/>
      </c>
    </row>
    <row r="26">
      <c r="A26" s="14">
        <f>IF(A25="","",IF(A25&gt;=Simulation!$B$10*12,"",A25+1))</f>
        <v/>
      </c>
      <c r="B26" s="30">
        <f>IF(A26="","",EDATE(B25,1))</f>
        <v/>
      </c>
      <c r="C26" s="16">
        <f>IF(A26="","",I25)</f>
        <v/>
      </c>
      <c r="D26" s="16">
        <f>IF(A26="","",Simulation!$B$15)</f>
        <v/>
      </c>
      <c r="E26" s="16">
        <f>IF(A26="","",C26*Simulation!$B$11/12)</f>
        <v/>
      </c>
      <c r="F26" s="16">
        <f>IF(A26="","",D26-E26)</f>
        <v/>
      </c>
      <c r="G26" s="16">
        <f>IF(A26="","",Simulation!$B$16)</f>
        <v/>
      </c>
      <c r="H26" s="16">
        <f>IF(A26="","",D26+G26)</f>
        <v/>
      </c>
      <c r="I26" s="16">
        <f>IF(A26="","",MAX(0,C26-F26))</f>
        <v/>
      </c>
      <c r="J26" s="17">
        <f>IF(A26="",0,IFERROR(E26/D26,0))</f>
        <v/>
      </c>
      <c r="K26" s="16">
        <f>SUM(E$4:E26)</f>
        <v/>
      </c>
      <c r="L26" s="16">
        <f>SUM(F$4:F26)</f>
        <v/>
      </c>
    </row>
    <row r="27">
      <c r="A27" s="18">
        <f>IF(A26="","",IF(A26&gt;=Simulation!$B$10*12,"",A26+1))</f>
        <v/>
      </c>
      <c r="B27" s="31">
        <f>IF(A27="","",EDATE(B26,1))</f>
        <v/>
      </c>
      <c r="C27" s="7">
        <f>IF(A27="","",I26)</f>
        <v/>
      </c>
      <c r="D27" s="7">
        <f>IF(A27="","",Simulation!$B$15)</f>
        <v/>
      </c>
      <c r="E27" s="7">
        <f>IF(A27="","",C27*Simulation!$B$11/12)</f>
        <v/>
      </c>
      <c r="F27" s="7">
        <f>IF(A27="","",D27-E27)</f>
        <v/>
      </c>
      <c r="G27" s="7">
        <f>IF(A27="","",Simulation!$B$16)</f>
        <v/>
      </c>
      <c r="H27" s="7">
        <f>IF(A27="","",D27+G27)</f>
        <v/>
      </c>
      <c r="I27" s="7">
        <f>IF(A27="","",MAX(0,C27-F27))</f>
        <v/>
      </c>
      <c r="J27" s="11">
        <f>IF(A27="",0,IFERROR(E27/D27,0))</f>
        <v/>
      </c>
      <c r="K27" s="7">
        <f>SUM(E$4:E27)</f>
        <v/>
      </c>
      <c r="L27" s="7">
        <f>SUM(F$4:F27)</f>
        <v/>
      </c>
    </row>
    <row r="28">
      <c r="A28" s="14">
        <f>IF(A27="","",IF(A27&gt;=Simulation!$B$10*12,"",A27+1))</f>
        <v/>
      </c>
      <c r="B28" s="30">
        <f>IF(A28="","",EDATE(B27,1))</f>
        <v/>
      </c>
      <c r="C28" s="16">
        <f>IF(A28="","",I27)</f>
        <v/>
      </c>
      <c r="D28" s="16">
        <f>IF(A28="","",Simulation!$B$15)</f>
        <v/>
      </c>
      <c r="E28" s="16">
        <f>IF(A28="","",C28*Simulation!$B$11/12)</f>
        <v/>
      </c>
      <c r="F28" s="16">
        <f>IF(A28="","",D28-E28)</f>
        <v/>
      </c>
      <c r="G28" s="16">
        <f>IF(A28="","",Simulation!$B$16)</f>
        <v/>
      </c>
      <c r="H28" s="16">
        <f>IF(A28="","",D28+G28)</f>
        <v/>
      </c>
      <c r="I28" s="16">
        <f>IF(A28="","",MAX(0,C28-F28))</f>
        <v/>
      </c>
      <c r="J28" s="17">
        <f>IF(A28="",0,IFERROR(E28/D28,0))</f>
        <v/>
      </c>
      <c r="K28" s="16">
        <f>SUM(E$4:E28)</f>
        <v/>
      </c>
      <c r="L28" s="16">
        <f>SUM(F$4:F28)</f>
        <v/>
      </c>
    </row>
    <row r="29">
      <c r="A29" s="18">
        <f>IF(A28="","",IF(A28&gt;=Simulation!$B$10*12,"",A28+1))</f>
        <v/>
      </c>
      <c r="B29" s="31">
        <f>IF(A29="","",EDATE(B28,1))</f>
        <v/>
      </c>
      <c r="C29" s="7">
        <f>IF(A29="","",I28)</f>
        <v/>
      </c>
      <c r="D29" s="7">
        <f>IF(A29="","",Simulation!$B$15)</f>
        <v/>
      </c>
      <c r="E29" s="7">
        <f>IF(A29="","",C29*Simulation!$B$11/12)</f>
        <v/>
      </c>
      <c r="F29" s="7">
        <f>IF(A29="","",D29-E29)</f>
        <v/>
      </c>
      <c r="G29" s="7">
        <f>IF(A29="","",Simulation!$B$16)</f>
        <v/>
      </c>
      <c r="H29" s="7">
        <f>IF(A29="","",D29+G29)</f>
        <v/>
      </c>
      <c r="I29" s="7">
        <f>IF(A29="","",MAX(0,C29-F29))</f>
        <v/>
      </c>
      <c r="J29" s="11">
        <f>IF(A29="",0,IFERROR(E29/D29,0))</f>
        <v/>
      </c>
      <c r="K29" s="7">
        <f>SUM(E$4:E29)</f>
        <v/>
      </c>
      <c r="L29" s="7">
        <f>SUM(F$4:F29)</f>
        <v/>
      </c>
    </row>
    <row r="30">
      <c r="A30" s="14">
        <f>IF(A29="","",IF(A29&gt;=Simulation!$B$10*12,"",A29+1))</f>
        <v/>
      </c>
      <c r="B30" s="30">
        <f>IF(A30="","",EDATE(B29,1))</f>
        <v/>
      </c>
      <c r="C30" s="16">
        <f>IF(A30="","",I29)</f>
        <v/>
      </c>
      <c r="D30" s="16">
        <f>IF(A30="","",Simulation!$B$15)</f>
        <v/>
      </c>
      <c r="E30" s="16">
        <f>IF(A30="","",C30*Simulation!$B$11/12)</f>
        <v/>
      </c>
      <c r="F30" s="16">
        <f>IF(A30="","",D30-E30)</f>
        <v/>
      </c>
      <c r="G30" s="16">
        <f>IF(A30="","",Simulation!$B$16)</f>
        <v/>
      </c>
      <c r="H30" s="16">
        <f>IF(A30="","",D30+G30)</f>
        <v/>
      </c>
      <c r="I30" s="16">
        <f>IF(A30="","",MAX(0,C30-F30))</f>
        <v/>
      </c>
      <c r="J30" s="17">
        <f>IF(A30="",0,IFERROR(E30/D30,0))</f>
        <v/>
      </c>
      <c r="K30" s="16">
        <f>SUM(E$4:E30)</f>
        <v/>
      </c>
      <c r="L30" s="16">
        <f>SUM(F$4:F30)</f>
        <v/>
      </c>
    </row>
    <row r="31">
      <c r="A31" s="18">
        <f>IF(A30="","",IF(A30&gt;=Simulation!$B$10*12,"",A30+1))</f>
        <v/>
      </c>
      <c r="B31" s="31">
        <f>IF(A31="","",EDATE(B30,1))</f>
        <v/>
      </c>
      <c r="C31" s="7">
        <f>IF(A31="","",I30)</f>
        <v/>
      </c>
      <c r="D31" s="7">
        <f>IF(A31="","",Simulation!$B$15)</f>
        <v/>
      </c>
      <c r="E31" s="7">
        <f>IF(A31="","",C31*Simulation!$B$11/12)</f>
        <v/>
      </c>
      <c r="F31" s="7">
        <f>IF(A31="","",D31-E31)</f>
        <v/>
      </c>
      <c r="G31" s="7">
        <f>IF(A31="","",Simulation!$B$16)</f>
        <v/>
      </c>
      <c r="H31" s="7">
        <f>IF(A31="","",D31+G31)</f>
        <v/>
      </c>
      <c r="I31" s="7">
        <f>IF(A31="","",MAX(0,C31-F31))</f>
        <v/>
      </c>
      <c r="J31" s="11">
        <f>IF(A31="",0,IFERROR(E31/D31,0))</f>
        <v/>
      </c>
      <c r="K31" s="7">
        <f>SUM(E$4:E31)</f>
        <v/>
      </c>
      <c r="L31" s="7">
        <f>SUM(F$4:F31)</f>
        <v/>
      </c>
    </row>
    <row r="32">
      <c r="A32" s="14">
        <f>IF(A31="","",IF(A31&gt;=Simulation!$B$10*12,"",A31+1))</f>
        <v/>
      </c>
      <c r="B32" s="30">
        <f>IF(A32="","",EDATE(B31,1))</f>
        <v/>
      </c>
      <c r="C32" s="16">
        <f>IF(A32="","",I31)</f>
        <v/>
      </c>
      <c r="D32" s="16">
        <f>IF(A32="","",Simulation!$B$15)</f>
        <v/>
      </c>
      <c r="E32" s="16">
        <f>IF(A32="","",C32*Simulation!$B$11/12)</f>
        <v/>
      </c>
      <c r="F32" s="16">
        <f>IF(A32="","",D32-E32)</f>
        <v/>
      </c>
      <c r="G32" s="16">
        <f>IF(A32="","",Simulation!$B$16)</f>
        <v/>
      </c>
      <c r="H32" s="16">
        <f>IF(A32="","",D32+G32)</f>
        <v/>
      </c>
      <c r="I32" s="16">
        <f>IF(A32="","",MAX(0,C32-F32))</f>
        <v/>
      </c>
      <c r="J32" s="17">
        <f>IF(A32="",0,IFERROR(E32/D32,0))</f>
        <v/>
      </c>
      <c r="K32" s="16">
        <f>SUM(E$4:E32)</f>
        <v/>
      </c>
      <c r="L32" s="16">
        <f>SUM(F$4:F32)</f>
        <v/>
      </c>
    </row>
    <row r="33">
      <c r="A33" s="18">
        <f>IF(A32="","",IF(A32&gt;=Simulation!$B$10*12,"",A32+1))</f>
        <v/>
      </c>
      <c r="B33" s="31">
        <f>IF(A33="","",EDATE(B32,1))</f>
        <v/>
      </c>
      <c r="C33" s="7">
        <f>IF(A33="","",I32)</f>
        <v/>
      </c>
      <c r="D33" s="7">
        <f>IF(A33="","",Simulation!$B$15)</f>
        <v/>
      </c>
      <c r="E33" s="7">
        <f>IF(A33="","",C33*Simulation!$B$11/12)</f>
        <v/>
      </c>
      <c r="F33" s="7">
        <f>IF(A33="","",D33-E33)</f>
        <v/>
      </c>
      <c r="G33" s="7">
        <f>IF(A33="","",Simulation!$B$16)</f>
        <v/>
      </c>
      <c r="H33" s="7">
        <f>IF(A33="","",D33+G33)</f>
        <v/>
      </c>
      <c r="I33" s="7">
        <f>IF(A33="","",MAX(0,C33-F33))</f>
        <v/>
      </c>
      <c r="J33" s="11">
        <f>IF(A33="",0,IFERROR(E33/D33,0))</f>
        <v/>
      </c>
      <c r="K33" s="7">
        <f>SUM(E$4:E33)</f>
        <v/>
      </c>
      <c r="L33" s="7">
        <f>SUM(F$4:F33)</f>
        <v/>
      </c>
    </row>
    <row r="34">
      <c r="A34" s="14">
        <f>IF(A33="","",IF(A33&gt;=Simulation!$B$10*12,"",A33+1))</f>
        <v/>
      </c>
      <c r="B34" s="30">
        <f>IF(A34="","",EDATE(B33,1))</f>
        <v/>
      </c>
      <c r="C34" s="16">
        <f>IF(A34="","",I33)</f>
        <v/>
      </c>
      <c r="D34" s="16">
        <f>IF(A34="","",Simulation!$B$15)</f>
        <v/>
      </c>
      <c r="E34" s="16">
        <f>IF(A34="","",C34*Simulation!$B$11/12)</f>
        <v/>
      </c>
      <c r="F34" s="16">
        <f>IF(A34="","",D34-E34)</f>
        <v/>
      </c>
      <c r="G34" s="16">
        <f>IF(A34="","",Simulation!$B$16)</f>
        <v/>
      </c>
      <c r="H34" s="16">
        <f>IF(A34="","",D34+G34)</f>
        <v/>
      </c>
      <c r="I34" s="16">
        <f>IF(A34="","",MAX(0,C34-F34))</f>
        <v/>
      </c>
      <c r="J34" s="17">
        <f>IF(A34="",0,IFERROR(E34/D34,0))</f>
        <v/>
      </c>
      <c r="K34" s="16">
        <f>SUM(E$4:E34)</f>
        <v/>
      </c>
      <c r="L34" s="16">
        <f>SUM(F$4:F34)</f>
        <v/>
      </c>
    </row>
    <row r="35">
      <c r="A35" s="18">
        <f>IF(A34="","",IF(A34&gt;=Simulation!$B$10*12,"",A34+1))</f>
        <v/>
      </c>
      <c r="B35" s="31">
        <f>IF(A35="","",EDATE(B34,1))</f>
        <v/>
      </c>
      <c r="C35" s="7">
        <f>IF(A35="","",I34)</f>
        <v/>
      </c>
      <c r="D35" s="7">
        <f>IF(A35="","",Simulation!$B$15)</f>
        <v/>
      </c>
      <c r="E35" s="7">
        <f>IF(A35="","",C35*Simulation!$B$11/12)</f>
        <v/>
      </c>
      <c r="F35" s="7">
        <f>IF(A35="","",D35-E35)</f>
        <v/>
      </c>
      <c r="G35" s="7">
        <f>IF(A35="","",Simulation!$B$16)</f>
        <v/>
      </c>
      <c r="H35" s="7">
        <f>IF(A35="","",D35+G35)</f>
        <v/>
      </c>
      <c r="I35" s="7">
        <f>IF(A35="","",MAX(0,C35-F35))</f>
        <v/>
      </c>
      <c r="J35" s="11">
        <f>IF(A35="",0,IFERROR(E35/D35,0))</f>
        <v/>
      </c>
      <c r="K35" s="7">
        <f>SUM(E$4:E35)</f>
        <v/>
      </c>
      <c r="L35" s="7">
        <f>SUM(F$4:F35)</f>
        <v/>
      </c>
    </row>
    <row r="36">
      <c r="A36" s="14">
        <f>IF(A35="","",IF(A35&gt;=Simulation!$B$10*12,"",A35+1))</f>
        <v/>
      </c>
      <c r="B36" s="30">
        <f>IF(A36="","",EDATE(B35,1))</f>
        <v/>
      </c>
      <c r="C36" s="16">
        <f>IF(A36="","",I35)</f>
        <v/>
      </c>
      <c r="D36" s="16">
        <f>IF(A36="","",Simulation!$B$15)</f>
        <v/>
      </c>
      <c r="E36" s="16">
        <f>IF(A36="","",C36*Simulation!$B$11/12)</f>
        <v/>
      </c>
      <c r="F36" s="16">
        <f>IF(A36="","",D36-E36)</f>
        <v/>
      </c>
      <c r="G36" s="16">
        <f>IF(A36="","",Simulation!$B$16)</f>
        <v/>
      </c>
      <c r="H36" s="16">
        <f>IF(A36="","",D36+G36)</f>
        <v/>
      </c>
      <c r="I36" s="16">
        <f>IF(A36="","",MAX(0,C36-F36))</f>
        <v/>
      </c>
      <c r="J36" s="17">
        <f>IF(A36="",0,IFERROR(E36/D36,0))</f>
        <v/>
      </c>
      <c r="K36" s="16">
        <f>SUM(E$4:E36)</f>
        <v/>
      </c>
      <c r="L36" s="16">
        <f>SUM(F$4:F36)</f>
        <v/>
      </c>
    </row>
    <row r="37">
      <c r="A37" s="18">
        <f>IF(A36="","",IF(A36&gt;=Simulation!$B$10*12,"",A36+1))</f>
        <v/>
      </c>
      <c r="B37" s="31">
        <f>IF(A37="","",EDATE(B36,1))</f>
        <v/>
      </c>
      <c r="C37" s="7">
        <f>IF(A37="","",I36)</f>
        <v/>
      </c>
      <c r="D37" s="7">
        <f>IF(A37="","",Simulation!$B$15)</f>
        <v/>
      </c>
      <c r="E37" s="7">
        <f>IF(A37="","",C37*Simulation!$B$11/12)</f>
        <v/>
      </c>
      <c r="F37" s="7">
        <f>IF(A37="","",D37-E37)</f>
        <v/>
      </c>
      <c r="G37" s="7">
        <f>IF(A37="","",Simulation!$B$16)</f>
        <v/>
      </c>
      <c r="H37" s="7">
        <f>IF(A37="","",D37+G37)</f>
        <v/>
      </c>
      <c r="I37" s="7">
        <f>IF(A37="","",MAX(0,C37-F37))</f>
        <v/>
      </c>
      <c r="J37" s="11">
        <f>IF(A37="",0,IFERROR(E37/D37,0))</f>
        <v/>
      </c>
      <c r="K37" s="7">
        <f>SUM(E$4:E37)</f>
        <v/>
      </c>
      <c r="L37" s="7">
        <f>SUM(F$4:F37)</f>
        <v/>
      </c>
    </row>
    <row r="38">
      <c r="A38" s="14">
        <f>IF(A37="","",IF(A37&gt;=Simulation!$B$10*12,"",A37+1))</f>
        <v/>
      </c>
      <c r="B38" s="30">
        <f>IF(A38="","",EDATE(B37,1))</f>
        <v/>
      </c>
      <c r="C38" s="16">
        <f>IF(A38="","",I37)</f>
        <v/>
      </c>
      <c r="D38" s="16">
        <f>IF(A38="","",Simulation!$B$15)</f>
        <v/>
      </c>
      <c r="E38" s="16">
        <f>IF(A38="","",C38*Simulation!$B$11/12)</f>
        <v/>
      </c>
      <c r="F38" s="16">
        <f>IF(A38="","",D38-E38)</f>
        <v/>
      </c>
      <c r="G38" s="16">
        <f>IF(A38="","",Simulation!$B$16)</f>
        <v/>
      </c>
      <c r="H38" s="16">
        <f>IF(A38="","",D38+G38)</f>
        <v/>
      </c>
      <c r="I38" s="16">
        <f>IF(A38="","",MAX(0,C38-F38))</f>
        <v/>
      </c>
      <c r="J38" s="17">
        <f>IF(A38="",0,IFERROR(E38/D38,0))</f>
        <v/>
      </c>
      <c r="K38" s="16">
        <f>SUM(E$4:E38)</f>
        <v/>
      </c>
      <c r="L38" s="16">
        <f>SUM(F$4:F38)</f>
        <v/>
      </c>
    </row>
    <row r="39">
      <c r="A39" s="18">
        <f>IF(A38="","",IF(A38&gt;=Simulation!$B$10*12,"",A38+1))</f>
        <v/>
      </c>
      <c r="B39" s="31">
        <f>IF(A39="","",EDATE(B38,1))</f>
        <v/>
      </c>
      <c r="C39" s="7">
        <f>IF(A39="","",I38)</f>
        <v/>
      </c>
      <c r="D39" s="7">
        <f>IF(A39="","",Simulation!$B$15)</f>
        <v/>
      </c>
      <c r="E39" s="7">
        <f>IF(A39="","",C39*Simulation!$B$11/12)</f>
        <v/>
      </c>
      <c r="F39" s="7">
        <f>IF(A39="","",D39-E39)</f>
        <v/>
      </c>
      <c r="G39" s="7">
        <f>IF(A39="","",Simulation!$B$16)</f>
        <v/>
      </c>
      <c r="H39" s="7">
        <f>IF(A39="","",D39+G39)</f>
        <v/>
      </c>
      <c r="I39" s="7">
        <f>IF(A39="","",MAX(0,C39-F39))</f>
        <v/>
      </c>
      <c r="J39" s="11">
        <f>IF(A39="",0,IFERROR(E39/D39,0))</f>
        <v/>
      </c>
      <c r="K39" s="7">
        <f>SUM(E$4:E39)</f>
        <v/>
      </c>
      <c r="L39" s="7">
        <f>SUM(F$4:F39)</f>
        <v/>
      </c>
    </row>
    <row r="40">
      <c r="A40" s="14">
        <f>IF(A39="","",IF(A39&gt;=Simulation!$B$10*12,"",A39+1))</f>
        <v/>
      </c>
      <c r="B40" s="30">
        <f>IF(A40="","",EDATE(B39,1))</f>
        <v/>
      </c>
      <c r="C40" s="16">
        <f>IF(A40="","",I39)</f>
        <v/>
      </c>
      <c r="D40" s="16">
        <f>IF(A40="","",Simulation!$B$15)</f>
        <v/>
      </c>
      <c r="E40" s="16">
        <f>IF(A40="","",C40*Simulation!$B$11/12)</f>
        <v/>
      </c>
      <c r="F40" s="16">
        <f>IF(A40="","",D40-E40)</f>
        <v/>
      </c>
      <c r="G40" s="16">
        <f>IF(A40="","",Simulation!$B$16)</f>
        <v/>
      </c>
      <c r="H40" s="16">
        <f>IF(A40="","",D40+G40)</f>
        <v/>
      </c>
      <c r="I40" s="16">
        <f>IF(A40="","",MAX(0,C40-F40))</f>
        <v/>
      </c>
      <c r="J40" s="17">
        <f>IF(A40="",0,IFERROR(E40/D40,0))</f>
        <v/>
      </c>
      <c r="K40" s="16">
        <f>SUM(E$4:E40)</f>
        <v/>
      </c>
      <c r="L40" s="16">
        <f>SUM(F$4:F40)</f>
        <v/>
      </c>
    </row>
    <row r="41">
      <c r="A41" s="18">
        <f>IF(A40="","",IF(A40&gt;=Simulation!$B$10*12,"",A40+1))</f>
        <v/>
      </c>
      <c r="B41" s="31">
        <f>IF(A41="","",EDATE(B40,1))</f>
        <v/>
      </c>
      <c r="C41" s="7">
        <f>IF(A41="","",I40)</f>
        <v/>
      </c>
      <c r="D41" s="7">
        <f>IF(A41="","",Simulation!$B$15)</f>
        <v/>
      </c>
      <c r="E41" s="7">
        <f>IF(A41="","",C41*Simulation!$B$11/12)</f>
        <v/>
      </c>
      <c r="F41" s="7">
        <f>IF(A41="","",D41-E41)</f>
        <v/>
      </c>
      <c r="G41" s="7">
        <f>IF(A41="","",Simulation!$B$16)</f>
        <v/>
      </c>
      <c r="H41" s="7">
        <f>IF(A41="","",D41+G41)</f>
        <v/>
      </c>
      <c r="I41" s="7">
        <f>IF(A41="","",MAX(0,C41-F41))</f>
        <v/>
      </c>
      <c r="J41" s="11">
        <f>IF(A41="",0,IFERROR(E41/D41,0))</f>
        <v/>
      </c>
      <c r="K41" s="7">
        <f>SUM(E$4:E41)</f>
        <v/>
      </c>
      <c r="L41" s="7">
        <f>SUM(F$4:F41)</f>
        <v/>
      </c>
    </row>
    <row r="42">
      <c r="A42" s="14">
        <f>IF(A41="","",IF(A41&gt;=Simulation!$B$10*12,"",A41+1))</f>
        <v/>
      </c>
      <c r="B42" s="30">
        <f>IF(A42="","",EDATE(B41,1))</f>
        <v/>
      </c>
      <c r="C42" s="16">
        <f>IF(A42="","",I41)</f>
        <v/>
      </c>
      <c r="D42" s="16">
        <f>IF(A42="","",Simulation!$B$15)</f>
        <v/>
      </c>
      <c r="E42" s="16">
        <f>IF(A42="","",C42*Simulation!$B$11/12)</f>
        <v/>
      </c>
      <c r="F42" s="16">
        <f>IF(A42="","",D42-E42)</f>
        <v/>
      </c>
      <c r="G42" s="16">
        <f>IF(A42="","",Simulation!$B$16)</f>
        <v/>
      </c>
      <c r="H42" s="16">
        <f>IF(A42="","",D42+G42)</f>
        <v/>
      </c>
      <c r="I42" s="16">
        <f>IF(A42="","",MAX(0,C42-F42))</f>
        <v/>
      </c>
      <c r="J42" s="17">
        <f>IF(A42="",0,IFERROR(E42/D42,0))</f>
        <v/>
      </c>
      <c r="K42" s="16">
        <f>SUM(E$4:E42)</f>
        <v/>
      </c>
      <c r="L42" s="16">
        <f>SUM(F$4:F42)</f>
        <v/>
      </c>
    </row>
    <row r="43">
      <c r="A43" s="18">
        <f>IF(A42="","",IF(A42&gt;=Simulation!$B$10*12,"",A42+1))</f>
        <v/>
      </c>
      <c r="B43" s="31">
        <f>IF(A43="","",EDATE(B42,1))</f>
        <v/>
      </c>
      <c r="C43" s="7">
        <f>IF(A43="","",I42)</f>
        <v/>
      </c>
      <c r="D43" s="7">
        <f>IF(A43="","",Simulation!$B$15)</f>
        <v/>
      </c>
      <c r="E43" s="7">
        <f>IF(A43="","",C43*Simulation!$B$11/12)</f>
        <v/>
      </c>
      <c r="F43" s="7">
        <f>IF(A43="","",D43-E43)</f>
        <v/>
      </c>
      <c r="G43" s="7">
        <f>IF(A43="","",Simulation!$B$16)</f>
        <v/>
      </c>
      <c r="H43" s="7">
        <f>IF(A43="","",D43+G43)</f>
        <v/>
      </c>
      <c r="I43" s="7">
        <f>IF(A43="","",MAX(0,C43-F43))</f>
        <v/>
      </c>
      <c r="J43" s="11">
        <f>IF(A43="",0,IFERROR(E43/D43,0))</f>
        <v/>
      </c>
      <c r="K43" s="7">
        <f>SUM(E$4:E43)</f>
        <v/>
      </c>
      <c r="L43" s="7">
        <f>SUM(F$4:F43)</f>
        <v/>
      </c>
    </row>
    <row r="44">
      <c r="A44" s="14">
        <f>IF(A43="","",IF(A43&gt;=Simulation!$B$10*12,"",A43+1))</f>
        <v/>
      </c>
      <c r="B44" s="30">
        <f>IF(A44="","",EDATE(B43,1))</f>
        <v/>
      </c>
      <c r="C44" s="16">
        <f>IF(A44="","",I43)</f>
        <v/>
      </c>
      <c r="D44" s="16">
        <f>IF(A44="","",Simulation!$B$15)</f>
        <v/>
      </c>
      <c r="E44" s="16">
        <f>IF(A44="","",C44*Simulation!$B$11/12)</f>
        <v/>
      </c>
      <c r="F44" s="16">
        <f>IF(A44="","",D44-E44)</f>
        <v/>
      </c>
      <c r="G44" s="16">
        <f>IF(A44="","",Simulation!$B$16)</f>
        <v/>
      </c>
      <c r="H44" s="16">
        <f>IF(A44="","",D44+G44)</f>
        <v/>
      </c>
      <c r="I44" s="16">
        <f>IF(A44="","",MAX(0,C44-F44))</f>
        <v/>
      </c>
      <c r="J44" s="17">
        <f>IF(A44="",0,IFERROR(E44/D44,0))</f>
        <v/>
      </c>
      <c r="K44" s="16">
        <f>SUM(E$4:E44)</f>
        <v/>
      </c>
      <c r="L44" s="16">
        <f>SUM(F$4:F44)</f>
        <v/>
      </c>
    </row>
    <row r="45">
      <c r="A45" s="18">
        <f>IF(A44="","",IF(A44&gt;=Simulation!$B$10*12,"",A44+1))</f>
        <v/>
      </c>
      <c r="B45" s="31">
        <f>IF(A45="","",EDATE(B44,1))</f>
        <v/>
      </c>
      <c r="C45" s="7">
        <f>IF(A45="","",I44)</f>
        <v/>
      </c>
      <c r="D45" s="7">
        <f>IF(A45="","",Simulation!$B$15)</f>
        <v/>
      </c>
      <c r="E45" s="7">
        <f>IF(A45="","",C45*Simulation!$B$11/12)</f>
        <v/>
      </c>
      <c r="F45" s="7">
        <f>IF(A45="","",D45-E45)</f>
        <v/>
      </c>
      <c r="G45" s="7">
        <f>IF(A45="","",Simulation!$B$16)</f>
        <v/>
      </c>
      <c r="H45" s="7">
        <f>IF(A45="","",D45+G45)</f>
        <v/>
      </c>
      <c r="I45" s="7">
        <f>IF(A45="","",MAX(0,C45-F45))</f>
        <v/>
      </c>
      <c r="J45" s="11">
        <f>IF(A45="",0,IFERROR(E45/D45,0))</f>
        <v/>
      </c>
      <c r="K45" s="7">
        <f>SUM(E$4:E45)</f>
        <v/>
      </c>
      <c r="L45" s="7">
        <f>SUM(F$4:F45)</f>
        <v/>
      </c>
    </row>
    <row r="46">
      <c r="A46" s="14">
        <f>IF(A45="","",IF(A45&gt;=Simulation!$B$10*12,"",A45+1))</f>
        <v/>
      </c>
      <c r="B46" s="30">
        <f>IF(A46="","",EDATE(B45,1))</f>
        <v/>
      </c>
      <c r="C46" s="16">
        <f>IF(A46="","",I45)</f>
        <v/>
      </c>
      <c r="D46" s="16">
        <f>IF(A46="","",Simulation!$B$15)</f>
        <v/>
      </c>
      <c r="E46" s="16">
        <f>IF(A46="","",C46*Simulation!$B$11/12)</f>
        <v/>
      </c>
      <c r="F46" s="16">
        <f>IF(A46="","",D46-E46)</f>
        <v/>
      </c>
      <c r="G46" s="16">
        <f>IF(A46="","",Simulation!$B$16)</f>
        <v/>
      </c>
      <c r="H46" s="16">
        <f>IF(A46="","",D46+G46)</f>
        <v/>
      </c>
      <c r="I46" s="16">
        <f>IF(A46="","",MAX(0,C46-F46))</f>
        <v/>
      </c>
      <c r="J46" s="17">
        <f>IF(A46="",0,IFERROR(E46/D46,0))</f>
        <v/>
      </c>
      <c r="K46" s="16">
        <f>SUM(E$4:E46)</f>
        <v/>
      </c>
      <c r="L46" s="16">
        <f>SUM(F$4:F46)</f>
        <v/>
      </c>
    </row>
    <row r="47">
      <c r="A47" s="18">
        <f>IF(A46="","",IF(A46&gt;=Simulation!$B$10*12,"",A46+1))</f>
        <v/>
      </c>
      <c r="B47" s="31">
        <f>IF(A47="","",EDATE(B46,1))</f>
        <v/>
      </c>
      <c r="C47" s="7">
        <f>IF(A47="","",I46)</f>
        <v/>
      </c>
      <c r="D47" s="7">
        <f>IF(A47="","",Simulation!$B$15)</f>
        <v/>
      </c>
      <c r="E47" s="7">
        <f>IF(A47="","",C47*Simulation!$B$11/12)</f>
        <v/>
      </c>
      <c r="F47" s="7">
        <f>IF(A47="","",D47-E47)</f>
        <v/>
      </c>
      <c r="G47" s="7">
        <f>IF(A47="","",Simulation!$B$16)</f>
        <v/>
      </c>
      <c r="H47" s="7">
        <f>IF(A47="","",D47+G47)</f>
        <v/>
      </c>
      <c r="I47" s="7">
        <f>IF(A47="","",MAX(0,C47-F47))</f>
        <v/>
      </c>
      <c r="J47" s="11">
        <f>IF(A47="",0,IFERROR(E47/D47,0))</f>
        <v/>
      </c>
      <c r="K47" s="7">
        <f>SUM(E$4:E47)</f>
        <v/>
      </c>
      <c r="L47" s="7">
        <f>SUM(F$4:F47)</f>
        <v/>
      </c>
    </row>
    <row r="48">
      <c r="A48" s="14">
        <f>IF(A47="","",IF(A47&gt;=Simulation!$B$10*12,"",A47+1))</f>
        <v/>
      </c>
      <c r="B48" s="30">
        <f>IF(A48="","",EDATE(B47,1))</f>
        <v/>
      </c>
      <c r="C48" s="16">
        <f>IF(A48="","",I47)</f>
        <v/>
      </c>
      <c r="D48" s="16">
        <f>IF(A48="","",Simulation!$B$15)</f>
        <v/>
      </c>
      <c r="E48" s="16">
        <f>IF(A48="","",C48*Simulation!$B$11/12)</f>
        <v/>
      </c>
      <c r="F48" s="16">
        <f>IF(A48="","",D48-E48)</f>
        <v/>
      </c>
      <c r="G48" s="16">
        <f>IF(A48="","",Simulation!$B$16)</f>
        <v/>
      </c>
      <c r="H48" s="16">
        <f>IF(A48="","",D48+G48)</f>
        <v/>
      </c>
      <c r="I48" s="16">
        <f>IF(A48="","",MAX(0,C48-F48))</f>
        <v/>
      </c>
      <c r="J48" s="17">
        <f>IF(A48="",0,IFERROR(E48/D48,0))</f>
        <v/>
      </c>
      <c r="K48" s="16">
        <f>SUM(E$4:E48)</f>
        <v/>
      </c>
      <c r="L48" s="16">
        <f>SUM(F$4:F48)</f>
        <v/>
      </c>
    </row>
    <row r="49">
      <c r="A49" s="18">
        <f>IF(A48="","",IF(A48&gt;=Simulation!$B$10*12,"",A48+1))</f>
        <v/>
      </c>
      <c r="B49" s="31">
        <f>IF(A49="","",EDATE(B48,1))</f>
        <v/>
      </c>
      <c r="C49" s="7">
        <f>IF(A49="","",I48)</f>
        <v/>
      </c>
      <c r="D49" s="7">
        <f>IF(A49="","",Simulation!$B$15)</f>
        <v/>
      </c>
      <c r="E49" s="7">
        <f>IF(A49="","",C49*Simulation!$B$11/12)</f>
        <v/>
      </c>
      <c r="F49" s="7">
        <f>IF(A49="","",D49-E49)</f>
        <v/>
      </c>
      <c r="G49" s="7">
        <f>IF(A49="","",Simulation!$B$16)</f>
        <v/>
      </c>
      <c r="H49" s="7">
        <f>IF(A49="","",D49+G49)</f>
        <v/>
      </c>
      <c r="I49" s="7">
        <f>IF(A49="","",MAX(0,C49-F49))</f>
        <v/>
      </c>
      <c r="J49" s="11">
        <f>IF(A49="",0,IFERROR(E49/D49,0))</f>
        <v/>
      </c>
      <c r="K49" s="7">
        <f>SUM(E$4:E49)</f>
        <v/>
      </c>
      <c r="L49" s="7">
        <f>SUM(F$4:F49)</f>
        <v/>
      </c>
    </row>
    <row r="50">
      <c r="A50" s="14">
        <f>IF(A49="","",IF(A49&gt;=Simulation!$B$10*12,"",A49+1))</f>
        <v/>
      </c>
      <c r="B50" s="30">
        <f>IF(A50="","",EDATE(B49,1))</f>
        <v/>
      </c>
      <c r="C50" s="16">
        <f>IF(A50="","",I49)</f>
        <v/>
      </c>
      <c r="D50" s="16">
        <f>IF(A50="","",Simulation!$B$15)</f>
        <v/>
      </c>
      <c r="E50" s="16">
        <f>IF(A50="","",C50*Simulation!$B$11/12)</f>
        <v/>
      </c>
      <c r="F50" s="16">
        <f>IF(A50="","",D50-E50)</f>
        <v/>
      </c>
      <c r="G50" s="16">
        <f>IF(A50="","",Simulation!$B$16)</f>
        <v/>
      </c>
      <c r="H50" s="16">
        <f>IF(A50="","",D50+G50)</f>
        <v/>
      </c>
      <c r="I50" s="16">
        <f>IF(A50="","",MAX(0,C50-F50))</f>
        <v/>
      </c>
      <c r="J50" s="17">
        <f>IF(A50="",0,IFERROR(E50/D50,0))</f>
        <v/>
      </c>
      <c r="K50" s="16">
        <f>SUM(E$4:E50)</f>
        <v/>
      </c>
      <c r="L50" s="16">
        <f>SUM(F$4:F50)</f>
        <v/>
      </c>
    </row>
    <row r="51">
      <c r="A51" s="18">
        <f>IF(A50="","",IF(A50&gt;=Simulation!$B$10*12,"",A50+1))</f>
        <v/>
      </c>
      <c r="B51" s="31">
        <f>IF(A51="","",EDATE(B50,1))</f>
        <v/>
      </c>
      <c r="C51" s="7">
        <f>IF(A51="","",I50)</f>
        <v/>
      </c>
      <c r="D51" s="7">
        <f>IF(A51="","",Simulation!$B$15)</f>
        <v/>
      </c>
      <c r="E51" s="7">
        <f>IF(A51="","",C51*Simulation!$B$11/12)</f>
        <v/>
      </c>
      <c r="F51" s="7">
        <f>IF(A51="","",D51-E51)</f>
        <v/>
      </c>
      <c r="G51" s="7">
        <f>IF(A51="","",Simulation!$B$16)</f>
        <v/>
      </c>
      <c r="H51" s="7">
        <f>IF(A51="","",D51+G51)</f>
        <v/>
      </c>
      <c r="I51" s="7">
        <f>IF(A51="","",MAX(0,C51-F51))</f>
        <v/>
      </c>
      <c r="J51" s="11">
        <f>IF(A51="",0,IFERROR(E51/D51,0))</f>
        <v/>
      </c>
      <c r="K51" s="7">
        <f>SUM(E$4:E51)</f>
        <v/>
      </c>
      <c r="L51" s="7">
        <f>SUM(F$4:F51)</f>
        <v/>
      </c>
    </row>
    <row r="52">
      <c r="A52" s="14">
        <f>IF(A51="","",IF(A51&gt;=Simulation!$B$10*12,"",A51+1))</f>
        <v/>
      </c>
      <c r="B52" s="30">
        <f>IF(A52="","",EDATE(B51,1))</f>
        <v/>
      </c>
      <c r="C52" s="16">
        <f>IF(A52="","",I51)</f>
        <v/>
      </c>
      <c r="D52" s="16">
        <f>IF(A52="","",Simulation!$B$15)</f>
        <v/>
      </c>
      <c r="E52" s="16">
        <f>IF(A52="","",C52*Simulation!$B$11/12)</f>
        <v/>
      </c>
      <c r="F52" s="16">
        <f>IF(A52="","",D52-E52)</f>
        <v/>
      </c>
      <c r="G52" s="16">
        <f>IF(A52="","",Simulation!$B$16)</f>
        <v/>
      </c>
      <c r="H52" s="16">
        <f>IF(A52="","",D52+G52)</f>
        <v/>
      </c>
      <c r="I52" s="16">
        <f>IF(A52="","",MAX(0,C52-F52))</f>
        <v/>
      </c>
      <c r="J52" s="17">
        <f>IF(A52="",0,IFERROR(E52/D52,0))</f>
        <v/>
      </c>
      <c r="K52" s="16">
        <f>SUM(E$4:E52)</f>
        <v/>
      </c>
      <c r="L52" s="16">
        <f>SUM(F$4:F52)</f>
        <v/>
      </c>
    </row>
    <row r="53">
      <c r="A53" s="18">
        <f>IF(A52="","",IF(A52&gt;=Simulation!$B$10*12,"",A52+1))</f>
        <v/>
      </c>
      <c r="B53" s="31">
        <f>IF(A53="","",EDATE(B52,1))</f>
        <v/>
      </c>
      <c r="C53" s="7">
        <f>IF(A53="","",I52)</f>
        <v/>
      </c>
      <c r="D53" s="7">
        <f>IF(A53="","",Simulation!$B$15)</f>
        <v/>
      </c>
      <c r="E53" s="7">
        <f>IF(A53="","",C53*Simulation!$B$11/12)</f>
        <v/>
      </c>
      <c r="F53" s="7">
        <f>IF(A53="","",D53-E53)</f>
        <v/>
      </c>
      <c r="G53" s="7">
        <f>IF(A53="","",Simulation!$B$16)</f>
        <v/>
      </c>
      <c r="H53" s="7">
        <f>IF(A53="","",D53+G53)</f>
        <v/>
      </c>
      <c r="I53" s="7">
        <f>IF(A53="","",MAX(0,C53-F53))</f>
        <v/>
      </c>
      <c r="J53" s="11">
        <f>IF(A53="",0,IFERROR(E53/D53,0))</f>
        <v/>
      </c>
      <c r="K53" s="7">
        <f>SUM(E$4:E53)</f>
        <v/>
      </c>
      <c r="L53" s="7">
        <f>SUM(F$4:F53)</f>
        <v/>
      </c>
    </row>
    <row r="54">
      <c r="A54" s="14">
        <f>IF(A53="","",IF(A53&gt;=Simulation!$B$10*12,"",A53+1))</f>
        <v/>
      </c>
      <c r="B54" s="30">
        <f>IF(A54="","",EDATE(B53,1))</f>
        <v/>
      </c>
      <c r="C54" s="16">
        <f>IF(A54="","",I53)</f>
        <v/>
      </c>
      <c r="D54" s="16">
        <f>IF(A54="","",Simulation!$B$15)</f>
        <v/>
      </c>
      <c r="E54" s="16">
        <f>IF(A54="","",C54*Simulation!$B$11/12)</f>
        <v/>
      </c>
      <c r="F54" s="16">
        <f>IF(A54="","",D54-E54)</f>
        <v/>
      </c>
      <c r="G54" s="16">
        <f>IF(A54="","",Simulation!$B$16)</f>
        <v/>
      </c>
      <c r="H54" s="16">
        <f>IF(A54="","",D54+G54)</f>
        <v/>
      </c>
      <c r="I54" s="16">
        <f>IF(A54="","",MAX(0,C54-F54))</f>
        <v/>
      </c>
      <c r="J54" s="17">
        <f>IF(A54="",0,IFERROR(E54/D54,0))</f>
        <v/>
      </c>
      <c r="K54" s="16">
        <f>SUM(E$4:E54)</f>
        <v/>
      </c>
      <c r="L54" s="16">
        <f>SUM(F$4:F54)</f>
        <v/>
      </c>
    </row>
    <row r="55">
      <c r="A55" s="18">
        <f>IF(A54="","",IF(A54&gt;=Simulation!$B$10*12,"",A54+1))</f>
        <v/>
      </c>
      <c r="B55" s="31">
        <f>IF(A55="","",EDATE(B54,1))</f>
        <v/>
      </c>
      <c r="C55" s="7">
        <f>IF(A55="","",I54)</f>
        <v/>
      </c>
      <c r="D55" s="7">
        <f>IF(A55="","",Simulation!$B$15)</f>
        <v/>
      </c>
      <c r="E55" s="7">
        <f>IF(A55="","",C55*Simulation!$B$11/12)</f>
        <v/>
      </c>
      <c r="F55" s="7">
        <f>IF(A55="","",D55-E55)</f>
        <v/>
      </c>
      <c r="G55" s="7">
        <f>IF(A55="","",Simulation!$B$16)</f>
        <v/>
      </c>
      <c r="H55" s="7">
        <f>IF(A55="","",D55+G55)</f>
        <v/>
      </c>
      <c r="I55" s="7">
        <f>IF(A55="","",MAX(0,C55-F55))</f>
        <v/>
      </c>
      <c r="J55" s="11">
        <f>IF(A55="",0,IFERROR(E55/D55,0))</f>
        <v/>
      </c>
      <c r="K55" s="7">
        <f>SUM(E$4:E55)</f>
        <v/>
      </c>
      <c r="L55" s="7">
        <f>SUM(F$4:F55)</f>
        <v/>
      </c>
    </row>
    <row r="56">
      <c r="A56" s="14">
        <f>IF(A55="","",IF(A55&gt;=Simulation!$B$10*12,"",A55+1))</f>
        <v/>
      </c>
      <c r="B56" s="30">
        <f>IF(A56="","",EDATE(B55,1))</f>
        <v/>
      </c>
      <c r="C56" s="16">
        <f>IF(A56="","",I55)</f>
        <v/>
      </c>
      <c r="D56" s="16">
        <f>IF(A56="","",Simulation!$B$15)</f>
        <v/>
      </c>
      <c r="E56" s="16">
        <f>IF(A56="","",C56*Simulation!$B$11/12)</f>
        <v/>
      </c>
      <c r="F56" s="16">
        <f>IF(A56="","",D56-E56)</f>
        <v/>
      </c>
      <c r="G56" s="16">
        <f>IF(A56="","",Simulation!$B$16)</f>
        <v/>
      </c>
      <c r="H56" s="16">
        <f>IF(A56="","",D56+G56)</f>
        <v/>
      </c>
      <c r="I56" s="16">
        <f>IF(A56="","",MAX(0,C56-F56))</f>
        <v/>
      </c>
      <c r="J56" s="17">
        <f>IF(A56="",0,IFERROR(E56/D56,0))</f>
        <v/>
      </c>
      <c r="K56" s="16">
        <f>SUM(E$4:E56)</f>
        <v/>
      </c>
      <c r="L56" s="16">
        <f>SUM(F$4:F56)</f>
        <v/>
      </c>
    </row>
    <row r="57">
      <c r="A57" s="18">
        <f>IF(A56="","",IF(A56&gt;=Simulation!$B$10*12,"",A56+1))</f>
        <v/>
      </c>
      <c r="B57" s="31">
        <f>IF(A57="","",EDATE(B56,1))</f>
        <v/>
      </c>
      <c r="C57" s="7">
        <f>IF(A57="","",I56)</f>
        <v/>
      </c>
      <c r="D57" s="7">
        <f>IF(A57="","",Simulation!$B$15)</f>
        <v/>
      </c>
      <c r="E57" s="7">
        <f>IF(A57="","",C57*Simulation!$B$11/12)</f>
        <v/>
      </c>
      <c r="F57" s="7">
        <f>IF(A57="","",D57-E57)</f>
        <v/>
      </c>
      <c r="G57" s="7">
        <f>IF(A57="","",Simulation!$B$16)</f>
        <v/>
      </c>
      <c r="H57" s="7">
        <f>IF(A57="","",D57+G57)</f>
        <v/>
      </c>
      <c r="I57" s="7">
        <f>IF(A57="","",MAX(0,C57-F57))</f>
        <v/>
      </c>
      <c r="J57" s="11">
        <f>IF(A57="",0,IFERROR(E57/D57,0))</f>
        <v/>
      </c>
      <c r="K57" s="7">
        <f>SUM(E$4:E57)</f>
        <v/>
      </c>
      <c r="L57" s="7">
        <f>SUM(F$4:F57)</f>
        <v/>
      </c>
    </row>
    <row r="58">
      <c r="A58" s="14">
        <f>IF(A57="","",IF(A57&gt;=Simulation!$B$10*12,"",A57+1))</f>
        <v/>
      </c>
      <c r="B58" s="30">
        <f>IF(A58="","",EDATE(B57,1))</f>
        <v/>
      </c>
      <c r="C58" s="16">
        <f>IF(A58="","",I57)</f>
        <v/>
      </c>
      <c r="D58" s="16">
        <f>IF(A58="","",Simulation!$B$15)</f>
        <v/>
      </c>
      <c r="E58" s="16">
        <f>IF(A58="","",C58*Simulation!$B$11/12)</f>
        <v/>
      </c>
      <c r="F58" s="16">
        <f>IF(A58="","",D58-E58)</f>
        <v/>
      </c>
      <c r="G58" s="16">
        <f>IF(A58="","",Simulation!$B$16)</f>
        <v/>
      </c>
      <c r="H58" s="16">
        <f>IF(A58="","",D58+G58)</f>
        <v/>
      </c>
      <c r="I58" s="16">
        <f>IF(A58="","",MAX(0,C58-F58))</f>
        <v/>
      </c>
      <c r="J58" s="17">
        <f>IF(A58="",0,IFERROR(E58/D58,0))</f>
        <v/>
      </c>
      <c r="K58" s="16">
        <f>SUM(E$4:E58)</f>
        <v/>
      </c>
      <c r="L58" s="16">
        <f>SUM(F$4:F58)</f>
        <v/>
      </c>
    </row>
    <row r="59">
      <c r="A59" s="18">
        <f>IF(A58="","",IF(A58&gt;=Simulation!$B$10*12,"",A58+1))</f>
        <v/>
      </c>
      <c r="B59" s="31">
        <f>IF(A59="","",EDATE(B58,1))</f>
        <v/>
      </c>
      <c r="C59" s="7">
        <f>IF(A59="","",I58)</f>
        <v/>
      </c>
      <c r="D59" s="7">
        <f>IF(A59="","",Simulation!$B$15)</f>
        <v/>
      </c>
      <c r="E59" s="7">
        <f>IF(A59="","",C59*Simulation!$B$11/12)</f>
        <v/>
      </c>
      <c r="F59" s="7">
        <f>IF(A59="","",D59-E59)</f>
        <v/>
      </c>
      <c r="G59" s="7">
        <f>IF(A59="","",Simulation!$B$16)</f>
        <v/>
      </c>
      <c r="H59" s="7">
        <f>IF(A59="","",D59+G59)</f>
        <v/>
      </c>
      <c r="I59" s="7">
        <f>IF(A59="","",MAX(0,C59-F59))</f>
        <v/>
      </c>
      <c r="J59" s="11">
        <f>IF(A59="",0,IFERROR(E59/D59,0))</f>
        <v/>
      </c>
      <c r="K59" s="7">
        <f>SUM(E$4:E59)</f>
        <v/>
      </c>
      <c r="L59" s="7">
        <f>SUM(F$4:F59)</f>
        <v/>
      </c>
    </row>
    <row r="60">
      <c r="A60" s="14">
        <f>IF(A59="","",IF(A59&gt;=Simulation!$B$10*12,"",A59+1))</f>
        <v/>
      </c>
      <c r="B60" s="30">
        <f>IF(A60="","",EDATE(B59,1))</f>
        <v/>
      </c>
      <c r="C60" s="16">
        <f>IF(A60="","",I59)</f>
        <v/>
      </c>
      <c r="D60" s="16">
        <f>IF(A60="","",Simulation!$B$15)</f>
        <v/>
      </c>
      <c r="E60" s="16">
        <f>IF(A60="","",C60*Simulation!$B$11/12)</f>
        <v/>
      </c>
      <c r="F60" s="16">
        <f>IF(A60="","",D60-E60)</f>
        <v/>
      </c>
      <c r="G60" s="16">
        <f>IF(A60="","",Simulation!$B$16)</f>
        <v/>
      </c>
      <c r="H60" s="16">
        <f>IF(A60="","",D60+G60)</f>
        <v/>
      </c>
      <c r="I60" s="16">
        <f>IF(A60="","",MAX(0,C60-F60))</f>
        <v/>
      </c>
      <c r="J60" s="17">
        <f>IF(A60="",0,IFERROR(E60/D60,0))</f>
        <v/>
      </c>
      <c r="K60" s="16">
        <f>SUM(E$4:E60)</f>
        <v/>
      </c>
      <c r="L60" s="16">
        <f>SUM(F$4:F60)</f>
        <v/>
      </c>
    </row>
    <row r="61">
      <c r="A61" s="18">
        <f>IF(A60="","",IF(A60&gt;=Simulation!$B$10*12,"",A60+1))</f>
        <v/>
      </c>
      <c r="B61" s="31">
        <f>IF(A61="","",EDATE(B60,1))</f>
        <v/>
      </c>
      <c r="C61" s="7">
        <f>IF(A61="","",I60)</f>
        <v/>
      </c>
      <c r="D61" s="7">
        <f>IF(A61="","",Simulation!$B$15)</f>
        <v/>
      </c>
      <c r="E61" s="7">
        <f>IF(A61="","",C61*Simulation!$B$11/12)</f>
        <v/>
      </c>
      <c r="F61" s="7">
        <f>IF(A61="","",D61-E61)</f>
        <v/>
      </c>
      <c r="G61" s="7">
        <f>IF(A61="","",Simulation!$B$16)</f>
        <v/>
      </c>
      <c r="H61" s="7">
        <f>IF(A61="","",D61+G61)</f>
        <v/>
      </c>
      <c r="I61" s="7">
        <f>IF(A61="","",MAX(0,C61-F61))</f>
        <v/>
      </c>
      <c r="J61" s="11">
        <f>IF(A61="",0,IFERROR(E61/D61,0))</f>
        <v/>
      </c>
      <c r="K61" s="7">
        <f>SUM(E$4:E61)</f>
        <v/>
      </c>
      <c r="L61" s="7">
        <f>SUM(F$4:F61)</f>
        <v/>
      </c>
    </row>
    <row r="62">
      <c r="A62" s="14">
        <f>IF(A61="","",IF(A61&gt;=Simulation!$B$10*12,"",A61+1))</f>
        <v/>
      </c>
      <c r="B62" s="30">
        <f>IF(A62="","",EDATE(B61,1))</f>
        <v/>
      </c>
      <c r="C62" s="16">
        <f>IF(A62="","",I61)</f>
        <v/>
      </c>
      <c r="D62" s="16">
        <f>IF(A62="","",Simulation!$B$15)</f>
        <v/>
      </c>
      <c r="E62" s="16">
        <f>IF(A62="","",C62*Simulation!$B$11/12)</f>
        <v/>
      </c>
      <c r="F62" s="16">
        <f>IF(A62="","",D62-E62)</f>
        <v/>
      </c>
      <c r="G62" s="16">
        <f>IF(A62="","",Simulation!$B$16)</f>
        <v/>
      </c>
      <c r="H62" s="16">
        <f>IF(A62="","",D62+G62)</f>
        <v/>
      </c>
      <c r="I62" s="16">
        <f>IF(A62="","",MAX(0,C62-F62))</f>
        <v/>
      </c>
      <c r="J62" s="17">
        <f>IF(A62="",0,IFERROR(E62/D62,0))</f>
        <v/>
      </c>
      <c r="K62" s="16">
        <f>SUM(E$4:E62)</f>
        <v/>
      </c>
      <c r="L62" s="16">
        <f>SUM(F$4:F62)</f>
        <v/>
      </c>
    </row>
    <row r="63">
      <c r="A63" s="18">
        <f>IF(A62="","",IF(A62&gt;=Simulation!$B$10*12,"",A62+1))</f>
        <v/>
      </c>
      <c r="B63" s="31">
        <f>IF(A63="","",EDATE(B62,1))</f>
        <v/>
      </c>
      <c r="C63" s="7">
        <f>IF(A63="","",I62)</f>
        <v/>
      </c>
      <c r="D63" s="7">
        <f>IF(A63="","",Simulation!$B$15)</f>
        <v/>
      </c>
      <c r="E63" s="7">
        <f>IF(A63="","",C63*Simulation!$B$11/12)</f>
        <v/>
      </c>
      <c r="F63" s="7">
        <f>IF(A63="","",D63-E63)</f>
        <v/>
      </c>
      <c r="G63" s="7">
        <f>IF(A63="","",Simulation!$B$16)</f>
        <v/>
      </c>
      <c r="H63" s="7">
        <f>IF(A63="","",D63+G63)</f>
        <v/>
      </c>
      <c r="I63" s="7">
        <f>IF(A63="","",MAX(0,C63-F63))</f>
        <v/>
      </c>
      <c r="J63" s="11">
        <f>IF(A63="",0,IFERROR(E63/D63,0))</f>
        <v/>
      </c>
      <c r="K63" s="7">
        <f>SUM(E$4:E63)</f>
        <v/>
      </c>
      <c r="L63" s="7">
        <f>SUM(F$4:F63)</f>
        <v/>
      </c>
    </row>
    <row r="64">
      <c r="A64" s="14">
        <f>IF(A63="","",IF(A63&gt;=Simulation!$B$10*12,"",A63+1))</f>
        <v/>
      </c>
      <c r="B64" s="30">
        <f>IF(A64="","",EDATE(B63,1))</f>
        <v/>
      </c>
      <c r="C64" s="16">
        <f>IF(A64="","",I63)</f>
        <v/>
      </c>
      <c r="D64" s="16">
        <f>IF(A64="","",Simulation!$B$15)</f>
        <v/>
      </c>
      <c r="E64" s="16">
        <f>IF(A64="","",C64*Simulation!$B$11/12)</f>
        <v/>
      </c>
      <c r="F64" s="16">
        <f>IF(A64="","",D64-E64)</f>
        <v/>
      </c>
      <c r="G64" s="16">
        <f>IF(A64="","",Simulation!$B$16)</f>
        <v/>
      </c>
      <c r="H64" s="16">
        <f>IF(A64="","",D64+G64)</f>
        <v/>
      </c>
      <c r="I64" s="16">
        <f>IF(A64="","",MAX(0,C64-F64))</f>
        <v/>
      </c>
      <c r="J64" s="17">
        <f>IF(A64="",0,IFERROR(E64/D64,0))</f>
        <v/>
      </c>
      <c r="K64" s="16">
        <f>SUM(E$4:E64)</f>
        <v/>
      </c>
      <c r="L64" s="16">
        <f>SUM(F$4:F64)</f>
        <v/>
      </c>
    </row>
    <row r="65">
      <c r="A65" s="18">
        <f>IF(A64="","",IF(A64&gt;=Simulation!$B$10*12,"",A64+1))</f>
        <v/>
      </c>
      <c r="B65" s="31">
        <f>IF(A65="","",EDATE(B64,1))</f>
        <v/>
      </c>
      <c r="C65" s="7">
        <f>IF(A65="","",I64)</f>
        <v/>
      </c>
      <c r="D65" s="7">
        <f>IF(A65="","",Simulation!$B$15)</f>
        <v/>
      </c>
      <c r="E65" s="7">
        <f>IF(A65="","",C65*Simulation!$B$11/12)</f>
        <v/>
      </c>
      <c r="F65" s="7">
        <f>IF(A65="","",D65-E65)</f>
        <v/>
      </c>
      <c r="G65" s="7">
        <f>IF(A65="","",Simulation!$B$16)</f>
        <v/>
      </c>
      <c r="H65" s="7">
        <f>IF(A65="","",D65+G65)</f>
        <v/>
      </c>
      <c r="I65" s="7">
        <f>IF(A65="","",MAX(0,C65-F65))</f>
        <v/>
      </c>
      <c r="J65" s="11">
        <f>IF(A65="",0,IFERROR(E65/D65,0))</f>
        <v/>
      </c>
      <c r="K65" s="7">
        <f>SUM(E$4:E65)</f>
        <v/>
      </c>
      <c r="L65" s="7">
        <f>SUM(F$4:F65)</f>
        <v/>
      </c>
    </row>
    <row r="66">
      <c r="A66" s="14">
        <f>IF(A65="","",IF(A65&gt;=Simulation!$B$10*12,"",A65+1))</f>
        <v/>
      </c>
      <c r="B66" s="30">
        <f>IF(A66="","",EDATE(B65,1))</f>
        <v/>
      </c>
      <c r="C66" s="16">
        <f>IF(A66="","",I65)</f>
        <v/>
      </c>
      <c r="D66" s="16">
        <f>IF(A66="","",Simulation!$B$15)</f>
        <v/>
      </c>
      <c r="E66" s="16">
        <f>IF(A66="","",C66*Simulation!$B$11/12)</f>
        <v/>
      </c>
      <c r="F66" s="16">
        <f>IF(A66="","",D66-E66)</f>
        <v/>
      </c>
      <c r="G66" s="16">
        <f>IF(A66="","",Simulation!$B$16)</f>
        <v/>
      </c>
      <c r="H66" s="16">
        <f>IF(A66="","",D66+G66)</f>
        <v/>
      </c>
      <c r="I66" s="16">
        <f>IF(A66="","",MAX(0,C66-F66))</f>
        <v/>
      </c>
      <c r="J66" s="17">
        <f>IF(A66="",0,IFERROR(E66/D66,0))</f>
        <v/>
      </c>
      <c r="K66" s="16">
        <f>SUM(E$4:E66)</f>
        <v/>
      </c>
      <c r="L66" s="16">
        <f>SUM(F$4:F66)</f>
        <v/>
      </c>
    </row>
    <row r="67">
      <c r="A67" s="18">
        <f>IF(A66="","",IF(A66&gt;=Simulation!$B$10*12,"",A66+1))</f>
        <v/>
      </c>
      <c r="B67" s="31">
        <f>IF(A67="","",EDATE(B66,1))</f>
        <v/>
      </c>
      <c r="C67" s="7">
        <f>IF(A67="","",I66)</f>
        <v/>
      </c>
      <c r="D67" s="7">
        <f>IF(A67="","",Simulation!$B$15)</f>
        <v/>
      </c>
      <c r="E67" s="7">
        <f>IF(A67="","",C67*Simulation!$B$11/12)</f>
        <v/>
      </c>
      <c r="F67" s="7">
        <f>IF(A67="","",D67-E67)</f>
        <v/>
      </c>
      <c r="G67" s="7">
        <f>IF(A67="","",Simulation!$B$16)</f>
        <v/>
      </c>
      <c r="H67" s="7">
        <f>IF(A67="","",D67+G67)</f>
        <v/>
      </c>
      <c r="I67" s="7">
        <f>IF(A67="","",MAX(0,C67-F67))</f>
        <v/>
      </c>
      <c r="J67" s="11">
        <f>IF(A67="",0,IFERROR(E67/D67,0))</f>
        <v/>
      </c>
      <c r="K67" s="7">
        <f>SUM(E$4:E67)</f>
        <v/>
      </c>
      <c r="L67" s="7">
        <f>SUM(F$4:F67)</f>
        <v/>
      </c>
    </row>
    <row r="68">
      <c r="A68" s="14">
        <f>IF(A67="","",IF(A67&gt;=Simulation!$B$10*12,"",A67+1))</f>
        <v/>
      </c>
      <c r="B68" s="30">
        <f>IF(A68="","",EDATE(B67,1))</f>
        <v/>
      </c>
      <c r="C68" s="16">
        <f>IF(A68="","",I67)</f>
        <v/>
      </c>
      <c r="D68" s="16">
        <f>IF(A68="","",Simulation!$B$15)</f>
        <v/>
      </c>
      <c r="E68" s="16">
        <f>IF(A68="","",C68*Simulation!$B$11/12)</f>
        <v/>
      </c>
      <c r="F68" s="16">
        <f>IF(A68="","",D68-E68)</f>
        <v/>
      </c>
      <c r="G68" s="16">
        <f>IF(A68="","",Simulation!$B$16)</f>
        <v/>
      </c>
      <c r="H68" s="16">
        <f>IF(A68="","",D68+G68)</f>
        <v/>
      </c>
      <c r="I68" s="16">
        <f>IF(A68="","",MAX(0,C68-F68))</f>
        <v/>
      </c>
      <c r="J68" s="17">
        <f>IF(A68="",0,IFERROR(E68/D68,0))</f>
        <v/>
      </c>
      <c r="K68" s="16">
        <f>SUM(E$4:E68)</f>
        <v/>
      </c>
      <c r="L68" s="16">
        <f>SUM(F$4:F68)</f>
        <v/>
      </c>
    </row>
    <row r="69">
      <c r="A69" s="18">
        <f>IF(A68="","",IF(A68&gt;=Simulation!$B$10*12,"",A68+1))</f>
        <v/>
      </c>
      <c r="B69" s="31">
        <f>IF(A69="","",EDATE(B68,1))</f>
        <v/>
      </c>
      <c r="C69" s="7">
        <f>IF(A69="","",I68)</f>
        <v/>
      </c>
      <c r="D69" s="7">
        <f>IF(A69="","",Simulation!$B$15)</f>
        <v/>
      </c>
      <c r="E69" s="7">
        <f>IF(A69="","",C69*Simulation!$B$11/12)</f>
        <v/>
      </c>
      <c r="F69" s="7">
        <f>IF(A69="","",D69-E69)</f>
        <v/>
      </c>
      <c r="G69" s="7">
        <f>IF(A69="","",Simulation!$B$16)</f>
        <v/>
      </c>
      <c r="H69" s="7">
        <f>IF(A69="","",D69+G69)</f>
        <v/>
      </c>
      <c r="I69" s="7">
        <f>IF(A69="","",MAX(0,C69-F69))</f>
        <v/>
      </c>
      <c r="J69" s="11">
        <f>IF(A69="",0,IFERROR(E69/D69,0))</f>
        <v/>
      </c>
      <c r="K69" s="7">
        <f>SUM(E$4:E69)</f>
        <v/>
      </c>
      <c r="L69" s="7">
        <f>SUM(F$4:F69)</f>
        <v/>
      </c>
    </row>
    <row r="70">
      <c r="A70" s="14">
        <f>IF(A69="","",IF(A69&gt;=Simulation!$B$10*12,"",A69+1))</f>
        <v/>
      </c>
      <c r="B70" s="30">
        <f>IF(A70="","",EDATE(B69,1))</f>
        <v/>
      </c>
      <c r="C70" s="16">
        <f>IF(A70="","",I69)</f>
        <v/>
      </c>
      <c r="D70" s="16">
        <f>IF(A70="","",Simulation!$B$15)</f>
        <v/>
      </c>
      <c r="E70" s="16">
        <f>IF(A70="","",C70*Simulation!$B$11/12)</f>
        <v/>
      </c>
      <c r="F70" s="16">
        <f>IF(A70="","",D70-E70)</f>
        <v/>
      </c>
      <c r="G70" s="16">
        <f>IF(A70="","",Simulation!$B$16)</f>
        <v/>
      </c>
      <c r="H70" s="16">
        <f>IF(A70="","",D70+G70)</f>
        <v/>
      </c>
      <c r="I70" s="16">
        <f>IF(A70="","",MAX(0,C70-F70))</f>
        <v/>
      </c>
      <c r="J70" s="17">
        <f>IF(A70="",0,IFERROR(E70/D70,0))</f>
        <v/>
      </c>
      <c r="K70" s="16">
        <f>SUM(E$4:E70)</f>
        <v/>
      </c>
      <c r="L70" s="16">
        <f>SUM(F$4:F70)</f>
        <v/>
      </c>
    </row>
    <row r="71">
      <c r="A71" s="18">
        <f>IF(A70="","",IF(A70&gt;=Simulation!$B$10*12,"",A70+1))</f>
        <v/>
      </c>
      <c r="B71" s="31">
        <f>IF(A71="","",EDATE(B70,1))</f>
        <v/>
      </c>
      <c r="C71" s="7">
        <f>IF(A71="","",I70)</f>
        <v/>
      </c>
      <c r="D71" s="7">
        <f>IF(A71="","",Simulation!$B$15)</f>
        <v/>
      </c>
      <c r="E71" s="7">
        <f>IF(A71="","",C71*Simulation!$B$11/12)</f>
        <v/>
      </c>
      <c r="F71" s="7">
        <f>IF(A71="","",D71-E71)</f>
        <v/>
      </c>
      <c r="G71" s="7">
        <f>IF(A71="","",Simulation!$B$16)</f>
        <v/>
      </c>
      <c r="H71" s="7">
        <f>IF(A71="","",D71+G71)</f>
        <v/>
      </c>
      <c r="I71" s="7">
        <f>IF(A71="","",MAX(0,C71-F71))</f>
        <v/>
      </c>
      <c r="J71" s="11">
        <f>IF(A71="",0,IFERROR(E71/D71,0))</f>
        <v/>
      </c>
      <c r="K71" s="7">
        <f>SUM(E$4:E71)</f>
        <v/>
      </c>
      <c r="L71" s="7">
        <f>SUM(F$4:F71)</f>
        <v/>
      </c>
    </row>
    <row r="72">
      <c r="A72" s="14">
        <f>IF(A71="","",IF(A71&gt;=Simulation!$B$10*12,"",A71+1))</f>
        <v/>
      </c>
      <c r="B72" s="30">
        <f>IF(A72="","",EDATE(B71,1))</f>
        <v/>
      </c>
      <c r="C72" s="16">
        <f>IF(A72="","",I71)</f>
        <v/>
      </c>
      <c r="D72" s="16">
        <f>IF(A72="","",Simulation!$B$15)</f>
        <v/>
      </c>
      <c r="E72" s="16">
        <f>IF(A72="","",C72*Simulation!$B$11/12)</f>
        <v/>
      </c>
      <c r="F72" s="16">
        <f>IF(A72="","",D72-E72)</f>
        <v/>
      </c>
      <c r="G72" s="16">
        <f>IF(A72="","",Simulation!$B$16)</f>
        <v/>
      </c>
      <c r="H72" s="16">
        <f>IF(A72="","",D72+G72)</f>
        <v/>
      </c>
      <c r="I72" s="16">
        <f>IF(A72="","",MAX(0,C72-F72))</f>
        <v/>
      </c>
      <c r="J72" s="17">
        <f>IF(A72="",0,IFERROR(E72/D72,0))</f>
        <v/>
      </c>
      <c r="K72" s="16">
        <f>SUM(E$4:E72)</f>
        <v/>
      </c>
      <c r="L72" s="16">
        <f>SUM(F$4:F72)</f>
        <v/>
      </c>
    </row>
    <row r="73">
      <c r="A73" s="18">
        <f>IF(A72="","",IF(A72&gt;=Simulation!$B$10*12,"",A72+1))</f>
        <v/>
      </c>
      <c r="B73" s="31">
        <f>IF(A73="","",EDATE(B72,1))</f>
        <v/>
      </c>
      <c r="C73" s="7">
        <f>IF(A73="","",I72)</f>
        <v/>
      </c>
      <c r="D73" s="7">
        <f>IF(A73="","",Simulation!$B$15)</f>
        <v/>
      </c>
      <c r="E73" s="7">
        <f>IF(A73="","",C73*Simulation!$B$11/12)</f>
        <v/>
      </c>
      <c r="F73" s="7">
        <f>IF(A73="","",D73-E73)</f>
        <v/>
      </c>
      <c r="G73" s="7">
        <f>IF(A73="","",Simulation!$B$16)</f>
        <v/>
      </c>
      <c r="H73" s="7">
        <f>IF(A73="","",D73+G73)</f>
        <v/>
      </c>
      <c r="I73" s="7">
        <f>IF(A73="","",MAX(0,C73-F73))</f>
        <v/>
      </c>
      <c r="J73" s="11">
        <f>IF(A73="",0,IFERROR(E73/D73,0))</f>
        <v/>
      </c>
      <c r="K73" s="7">
        <f>SUM(E$4:E73)</f>
        <v/>
      </c>
      <c r="L73" s="7">
        <f>SUM(F$4:F73)</f>
        <v/>
      </c>
    </row>
    <row r="74">
      <c r="A74" s="14">
        <f>IF(A73="","",IF(A73&gt;=Simulation!$B$10*12,"",A73+1))</f>
        <v/>
      </c>
      <c r="B74" s="30">
        <f>IF(A74="","",EDATE(B73,1))</f>
        <v/>
      </c>
      <c r="C74" s="16">
        <f>IF(A74="","",I73)</f>
        <v/>
      </c>
      <c r="D74" s="16">
        <f>IF(A74="","",Simulation!$B$15)</f>
        <v/>
      </c>
      <c r="E74" s="16">
        <f>IF(A74="","",C74*Simulation!$B$11/12)</f>
        <v/>
      </c>
      <c r="F74" s="16">
        <f>IF(A74="","",D74-E74)</f>
        <v/>
      </c>
      <c r="G74" s="16">
        <f>IF(A74="","",Simulation!$B$16)</f>
        <v/>
      </c>
      <c r="H74" s="16">
        <f>IF(A74="","",D74+G74)</f>
        <v/>
      </c>
      <c r="I74" s="16">
        <f>IF(A74="","",MAX(0,C74-F74))</f>
        <v/>
      </c>
      <c r="J74" s="17">
        <f>IF(A74="",0,IFERROR(E74/D74,0))</f>
        <v/>
      </c>
      <c r="K74" s="16">
        <f>SUM(E$4:E74)</f>
        <v/>
      </c>
      <c r="L74" s="16">
        <f>SUM(F$4:F74)</f>
        <v/>
      </c>
    </row>
    <row r="75">
      <c r="A75" s="18">
        <f>IF(A74="","",IF(A74&gt;=Simulation!$B$10*12,"",A74+1))</f>
        <v/>
      </c>
      <c r="B75" s="31">
        <f>IF(A75="","",EDATE(B74,1))</f>
        <v/>
      </c>
      <c r="C75" s="7">
        <f>IF(A75="","",I74)</f>
        <v/>
      </c>
      <c r="D75" s="7">
        <f>IF(A75="","",Simulation!$B$15)</f>
        <v/>
      </c>
      <c r="E75" s="7">
        <f>IF(A75="","",C75*Simulation!$B$11/12)</f>
        <v/>
      </c>
      <c r="F75" s="7">
        <f>IF(A75="","",D75-E75)</f>
        <v/>
      </c>
      <c r="G75" s="7">
        <f>IF(A75="","",Simulation!$B$16)</f>
        <v/>
      </c>
      <c r="H75" s="7">
        <f>IF(A75="","",D75+G75)</f>
        <v/>
      </c>
      <c r="I75" s="7">
        <f>IF(A75="","",MAX(0,C75-F75))</f>
        <v/>
      </c>
      <c r="J75" s="11">
        <f>IF(A75="",0,IFERROR(E75/D75,0))</f>
        <v/>
      </c>
      <c r="K75" s="7">
        <f>SUM(E$4:E75)</f>
        <v/>
      </c>
      <c r="L75" s="7">
        <f>SUM(F$4:F75)</f>
        <v/>
      </c>
    </row>
    <row r="76">
      <c r="A76" s="14">
        <f>IF(A75="","",IF(A75&gt;=Simulation!$B$10*12,"",A75+1))</f>
        <v/>
      </c>
      <c r="B76" s="30">
        <f>IF(A76="","",EDATE(B75,1))</f>
        <v/>
      </c>
      <c r="C76" s="16">
        <f>IF(A76="","",I75)</f>
        <v/>
      </c>
      <c r="D76" s="16">
        <f>IF(A76="","",Simulation!$B$15)</f>
        <v/>
      </c>
      <c r="E76" s="16">
        <f>IF(A76="","",C76*Simulation!$B$11/12)</f>
        <v/>
      </c>
      <c r="F76" s="16">
        <f>IF(A76="","",D76-E76)</f>
        <v/>
      </c>
      <c r="G76" s="16">
        <f>IF(A76="","",Simulation!$B$16)</f>
        <v/>
      </c>
      <c r="H76" s="16">
        <f>IF(A76="","",D76+G76)</f>
        <v/>
      </c>
      <c r="I76" s="16">
        <f>IF(A76="","",MAX(0,C76-F76))</f>
        <v/>
      </c>
      <c r="J76" s="17">
        <f>IF(A76="",0,IFERROR(E76/D76,0))</f>
        <v/>
      </c>
      <c r="K76" s="16">
        <f>SUM(E$4:E76)</f>
        <v/>
      </c>
      <c r="L76" s="16">
        <f>SUM(F$4:F76)</f>
        <v/>
      </c>
    </row>
    <row r="77">
      <c r="A77" s="18">
        <f>IF(A76="","",IF(A76&gt;=Simulation!$B$10*12,"",A76+1))</f>
        <v/>
      </c>
      <c r="B77" s="31">
        <f>IF(A77="","",EDATE(B76,1))</f>
        <v/>
      </c>
      <c r="C77" s="7">
        <f>IF(A77="","",I76)</f>
        <v/>
      </c>
      <c r="D77" s="7">
        <f>IF(A77="","",Simulation!$B$15)</f>
        <v/>
      </c>
      <c r="E77" s="7">
        <f>IF(A77="","",C77*Simulation!$B$11/12)</f>
        <v/>
      </c>
      <c r="F77" s="7">
        <f>IF(A77="","",D77-E77)</f>
        <v/>
      </c>
      <c r="G77" s="7">
        <f>IF(A77="","",Simulation!$B$16)</f>
        <v/>
      </c>
      <c r="H77" s="7">
        <f>IF(A77="","",D77+G77)</f>
        <v/>
      </c>
      <c r="I77" s="7">
        <f>IF(A77="","",MAX(0,C77-F77))</f>
        <v/>
      </c>
      <c r="J77" s="11">
        <f>IF(A77="",0,IFERROR(E77/D77,0))</f>
        <v/>
      </c>
      <c r="K77" s="7">
        <f>SUM(E$4:E77)</f>
        <v/>
      </c>
      <c r="L77" s="7">
        <f>SUM(F$4:F77)</f>
        <v/>
      </c>
    </row>
    <row r="78">
      <c r="A78" s="14">
        <f>IF(A77="","",IF(A77&gt;=Simulation!$B$10*12,"",A77+1))</f>
        <v/>
      </c>
      <c r="B78" s="30">
        <f>IF(A78="","",EDATE(B77,1))</f>
        <v/>
      </c>
      <c r="C78" s="16">
        <f>IF(A78="","",I77)</f>
        <v/>
      </c>
      <c r="D78" s="16">
        <f>IF(A78="","",Simulation!$B$15)</f>
        <v/>
      </c>
      <c r="E78" s="16">
        <f>IF(A78="","",C78*Simulation!$B$11/12)</f>
        <v/>
      </c>
      <c r="F78" s="16">
        <f>IF(A78="","",D78-E78)</f>
        <v/>
      </c>
      <c r="G78" s="16">
        <f>IF(A78="","",Simulation!$B$16)</f>
        <v/>
      </c>
      <c r="H78" s="16">
        <f>IF(A78="","",D78+G78)</f>
        <v/>
      </c>
      <c r="I78" s="16">
        <f>IF(A78="","",MAX(0,C78-F78))</f>
        <v/>
      </c>
      <c r="J78" s="17">
        <f>IF(A78="",0,IFERROR(E78/D78,0))</f>
        <v/>
      </c>
      <c r="K78" s="16">
        <f>SUM(E$4:E78)</f>
        <v/>
      </c>
      <c r="L78" s="16">
        <f>SUM(F$4:F78)</f>
        <v/>
      </c>
    </row>
    <row r="79">
      <c r="A79" s="18">
        <f>IF(A78="","",IF(A78&gt;=Simulation!$B$10*12,"",A78+1))</f>
        <v/>
      </c>
      <c r="B79" s="31">
        <f>IF(A79="","",EDATE(B78,1))</f>
        <v/>
      </c>
      <c r="C79" s="7">
        <f>IF(A79="","",I78)</f>
        <v/>
      </c>
      <c r="D79" s="7">
        <f>IF(A79="","",Simulation!$B$15)</f>
        <v/>
      </c>
      <c r="E79" s="7">
        <f>IF(A79="","",C79*Simulation!$B$11/12)</f>
        <v/>
      </c>
      <c r="F79" s="7">
        <f>IF(A79="","",D79-E79)</f>
        <v/>
      </c>
      <c r="G79" s="7">
        <f>IF(A79="","",Simulation!$B$16)</f>
        <v/>
      </c>
      <c r="H79" s="7">
        <f>IF(A79="","",D79+G79)</f>
        <v/>
      </c>
      <c r="I79" s="7">
        <f>IF(A79="","",MAX(0,C79-F79))</f>
        <v/>
      </c>
      <c r="J79" s="11">
        <f>IF(A79="",0,IFERROR(E79/D79,0))</f>
        <v/>
      </c>
      <c r="K79" s="7">
        <f>SUM(E$4:E79)</f>
        <v/>
      </c>
      <c r="L79" s="7">
        <f>SUM(F$4:F79)</f>
        <v/>
      </c>
    </row>
    <row r="80">
      <c r="A80" s="14">
        <f>IF(A79="","",IF(A79&gt;=Simulation!$B$10*12,"",A79+1))</f>
        <v/>
      </c>
      <c r="B80" s="30">
        <f>IF(A80="","",EDATE(B79,1))</f>
        <v/>
      </c>
      <c r="C80" s="16">
        <f>IF(A80="","",I79)</f>
        <v/>
      </c>
      <c r="D80" s="16">
        <f>IF(A80="","",Simulation!$B$15)</f>
        <v/>
      </c>
      <c r="E80" s="16">
        <f>IF(A80="","",C80*Simulation!$B$11/12)</f>
        <v/>
      </c>
      <c r="F80" s="16">
        <f>IF(A80="","",D80-E80)</f>
        <v/>
      </c>
      <c r="G80" s="16">
        <f>IF(A80="","",Simulation!$B$16)</f>
        <v/>
      </c>
      <c r="H80" s="16">
        <f>IF(A80="","",D80+G80)</f>
        <v/>
      </c>
      <c r="I80" s="16">
        <f>IF(A80="","",MAX(0,C80-F80))</f>
        <v/>
      </c>
      <c r="J80" s="17">
        <f>IF(A80="",0,IFERROR(E80/D80,0))</f>
        <v/>
      </c>
      <c r="K80" s="16">
        <f>SUM(E$4:E80)</f>
        <v/>
      </c>
      <c r="L80" s="16">
        <f>SUM(F$4:F80)</f>
        <v/>
      </c>
    </row>
    <row r="81">
      <c r="A81" s="18">
        <f>IF(A80="","",IF(A80&gt;=Simulation!$B$10*12,"",A80+1))</f>
        <v/>
      </c>
      <c r="B81" s="31">
        <f>IF(A81="","",EDATE(B80,1))</f>
        <v/>
      </c>
      <c r="C81" s="7">
        <f>IF(A81="","",I80)</f>
        <v/>
      </c>
      <c r="D81" s="7">
        <f>IF(A81="","",Simulation!$B$15)</f>
        <v/>
      </c>
      <c r="E81" s="7">
        <f>IF(A81="","",C81*Simulation!$B$11/12)</f>
        <v/>
      </c>
      <c r="F81" s="7">
        <f>IF(A81="","",D81-E81)</f>
        <v/>
      </c>
      <c r="G81" s="7">
        <f>IF(A81="","",Simulation!$B$16)</f>
        <v/>
      </c>
      <c r="H81" s="7">
        <f>IF(A81="","",D81+G81)</f>
        <v/>
      </c>
      <c r="I81" s="7">
        <f>IF(A81="","",MAX(0,C81-F81))</f>
        <v/>
      </c>
      <c r="J81" s="11">
        <f>IF(A81="",0,IFERROR(E81/D81,0))</f>
        <v/>
      </c>
      <c r="K81" s="7">
        <f>SUM(E$4:E81)</f>
        <v/>
      </c>
      <c r="L81" s="7">
        <f>SUM(F$4:F81)</f>
        <v/>
      </c>
    </row>
    <row r="82">
      <c r="A82" s="14">
        <f>IF(A81="","",IF(A81&gt;=Simulation!$B$10*12,"",A81+1))</f>
        <v/>
      </c>
      <c r="B82" s="30">
        <f>IF(A82="","",EDATE(B81,1))</f>
        <v/>
      </c>
      <c r="C82" s="16">
        <f>IF(A82="","",I81)</f>
        <v/>
      </c>
      <c r="D82" s="16">
        <f>IF(A82="","",Simulation!$B$15)</f>
        <v/>
      </c>
      <c r="E82" s="16">
        <f>IF(A82="","",C82*Simulation!$B$11/12)</f>
        <v/>
      </c>
      <c r="F82" s="16">
        <f>IF(A82="","",D82-E82)</f>
        <v/>
      </c>
      <c r="G82" s="16">
        <f>IF(A82="","",Simulation!$B$16)</f>
        <v/>
      </c>
      <c r="H82" s="16">
        <f>IF(A82="","",D82+G82)</f>
        <v/>
      </c>
      <c r="I82" s="16">
        <f>IF(A82="","",MAX(0,C82-F82))</f>
        <v/>
      </c>
      <c r="J82" s="17">
        <f>IF(A82="",0,IFERROR(E82/D82,0))</f>
        <v/>
      </c>
      <c r="K82" s="16">
        <f>SUM(E$4:E82)</f>
        <v/>
      </c>
      <c r="L82" s="16">
        <f>SUM(F$4:F82)</f>
        <v/>
      </c>
    </row>
    <row r="83">
      <c r="A83" s="18">
        <f>IF(A82="","",IF(A82&gt;=Simulation!$B$10*12,"",A82+1))</f>
        <v/>
      </c>
      <c r="B83" s="31">
        <f>IF(A83="","",EDATE(B82,1))</f>
        <v/>
      </c>
      <c r="C83" s="7">
        <f>IF(A83="","",I82)</f>
        <v/>
      </c>
      <c r="D83" s="7">
        <f>IF(A83="","",Simulation!$B$15)</f>
        <v/>
      </c>
      <c r="E83" s="7">
        <f>IF(A83="","",C83*Simulation!$B$11/12)</f>
        <v/>
      </c>
      <c r="F83" s="7">
        <f>IF(A83="","",D83-E83)</f>
        <v/>
      </c>
      <c r="G83" s="7">
        <f>IF(A83="","",Simulation!$B$16)</f>
        <v/>
      </c>
      <c r="H83" s="7">
        <f>IF(A83="","",D83+G83)</f>
        <v/>
      </c>
      <c r="I83" s="7">
        <f>IF(A83="","",MAX(0,C83-F83))</f>
        <v/>
      </c>
      <c r="J83" s="11">
        <f>IF(A83="",0,IFERROR(E83/D83,0))</f>
        <v/>
      </c>
      <c r="K83" s="7">
        <f>SUM(E$4:E83)</f>
        <v/>
      </c>
      <c r="L83" s="7">
        <f>SUM(F$4:F83)</f>
        <v/>
      </c>
    </row>
    <row r="84">
      <c r="A84" s="14">
        <f>IF(A83="","",IF(A83&gt;=Simulation!$B$10*12,"",A83+1))</f>
        <v/>
      </c>
      <c r="B84" s="30">
        <f>IF(A84="","",EDATE(B83,1))</f>
        <v/>
      </c>
      <c r="C84" s="16">
        <f>IF(A84="","",I83)</f>
        <v/>
      </c>
      <c r="D84" s="16">
        <f>IF(A84="","",Simulation!$B$15)</f>
        <v/>
      </c>
      <c r="E84" s="16">
        <f>IF(A84="","",C84*Simulation!$B$11/12)</f>
        <v/>
      </c>
      <c r="F84" s="16">
        <f>IF(A84="","",D84-E84)</f>
        <v/>
      </c>
      <c r="G84" s="16">
        <f>IF(A84="","",Simulation!$B$16)</f>
        <v/>
      </c>
      <c r="H84" s="16">
        <f>IF(A84="","",D84+G84)</f>
        <v/>
      </c>
      <c r="I84" s="16">
        <f>IF(A84="","",MAX(0,C84-F84))</f>
        <v/>
      </c>
      <c r="J84" s="17">
        <f>IF(A84="",0,IFERROR(E84/D84,0))</f>
        <v/>
      </c>
      <c r="K84" s="16">
        <f>SUM(E$4:E84)</f>
        <v/>
      </c>
      <c r="L84" s="16">
        <f>SUM(F$4:F84)</f>
        <v/>
      </c>
    </row>
    <row r="85">
      <c r="A85" s="18">
        <f>IF(A84="","",IF(A84&gt;=Simulation!$B$10*12,"",A84+1))</f>
        <v/>
      </c>
      <c r="B85" s="31">
        <f>IF(A85="","",EDATE(B84,1))</f>
        <v/>
      </c>
      <c r="C85" s="7">
        <f>IF(A85="","",I84)</f>
        <v/>
      </c>
      <c r="D85" s="7">
        <f>IF(A85="","",Simulation!$B$15)</f>
        <v/>
      </c>
      <c r="E85" s="7">
        <f>IF(A85="","",C85*Simulation!$B$11/12)</f>
        <v/>
      </c>
      <c r="F85" s="7">
        <f>IF(A85="","",D85-E85)</f>
        <v/>
      </c>
      <c r="G85" s="7">
        <f>IF(A85="","",Simulation!$B$16)</f>
        <v/>
      </c>
      <c r="H85" s="7">
        <f>IF(A85="","",D85+G85)</f>
        <v/>
      </c>
      <c r="I85" s="7">
        <f>IF(A85="","",MAX(0,C85-F85))</f>
        <v/>
      </c>
      <c r="J85" s="11">
        <f>IF(A85="",0,IFERROR(E85/D85,0))</f>
        <v/>
      </c>
      <c r="K85" s="7">
        <f>SUM(E$4:E85)</f>
        <v/>
      </c>
      <c r="L85" s="7">
        <f>SUM(F$4:F85)</f>
        <v/>
      </c>
    </row>
    <row r="86">
      <c r="A86" s="14">
        <f>IF(A85="","",IF(A85&gt;=Simulation!$B$10*12,"",A85+1))</f>
        <v/>
      </c>
      <c r="B86" s="30">
        <f>IF(A86="","",EDATE(B85,1))</f>
        <v/>
      </c>
      <c r="C86" s="16">
        <f>IF(A86="","",I85)</f>
        <v/>
      </c>
      <c r="D86" s="16">
        <f>IF(A86="","",Simulation!$B$15)</f>
        <v/>
      </c>
      <c r="E86" s="16">
        <f>IF(A86="","",C86*Simulation!$B$11/12)</f>
        <v/>
      </c>
      <c r="F86" s="16">
        <f>IF(A86="","",D86-E86)</f>
        <v/>
      </c>
      <c r="G86" s="16">
        <f>IF(A86="","",Simulation!$B$16)</f>
        <v/>
      </c>
      <c r="H86" s="16">
        <f>IF(A86="","",D86+G86)</f>
        <v/>
      </c>
      <c r="I86" s="16">
        <f>IF(A86="","",MAX(0,C86-F86))</f>
        <v/>
      </c>
      <c r="J86" s="17">
        <f>IF(A86="",0,IFERROR(E86/D86,0))</f>
        <v/>
      </c>
      <c r="K86" s="16">
        <f>SUM(E$4:E86)</f>
        <v/>
      </c>
      <c r="L86" s="16">
        <f>SUM(F$4:F86)</f>
        <v/>
      </c>
    </row>
    <row r="87">
      <c r="A87" s="18">
        <f>IF(A86="","",IF(A86&gt;=Simulation!$B$10*12,"",A86+1))</f>
        <v/>
      </c>
      <c r="B87" s="31">
        <f>IF(A87="","",EDATE(B86,1))</f>
        <v/>
      </c>
      <c r="C87" s="7">
        <f>IF(A87="","",I86)</f>
        <v/>
      </c>
      <c r="D87" s="7">
        <f>IF(A87="","",Simulation!$B$15)</f>
        <v/>
      </c>
      <c r="E87" s="7">
        <f>IF(A87="","",C87*Simulation!$B$11/12)</f>
        <v/>
      </c>
      <c r="F87" s="7">
        <f>IF(A87="","",D87-E87)</f>
        <v/>
      </c>
      <c r="G87" s="7">
        <f>IF(A87="","",Simulation!$B$16)</f>
        <v/>
      </c>
      <c r="H87" s="7">
        <f>IF(A87="","",D87+G87)</f>
        <v/>
      </c>
      <c r="I87" s="7">
        <f>IF(A87="","",MAX(0,C87-F87))</f>
        <v/>
      </c>
      <c r="J87" s="11">
        <f>IF(A87="",0,IFERROR(E87/D87,0))</f>
        <v/>
      </c>
      <c r="K87" s="7">
        <f>SUM(E$4:E87)</f>
        <v/>
      </c>
      <c r="L87" s="7">
        <f>SUM(F$4:F87)</f>
        <v/>
      </c>
    </row>
    <row r="88">
      <c r="A88" s="14">
        <f>IF(A87="","",IF(A87&gt;=Simulation!$B$10*12,"",A87+1))</f>
        <v/>
      </c>
      <c r="B88" s="30">
        <f>IF(A88="","",EDATE(B87,1))</f>
        <v/>
      </c>
      <c r="C88" s="16">
        <f>IF(A88="","",I87)</f>
        <v/>
      </c>
      <c r="D88" s="16">
        <f>IF(A88="","",Simulation!$B$15)</f>
        <v/>
      </c>
      <c r="E88" s="16">
        <f>IF(A88="","",C88*Simulation!$B$11/12)</f>
        <v/>
      </c>
      <c r="F88" s="16">
        <f>IF(A88="","",D88-E88)</f>
        <v/>
      </c>
      <c r="G88" s="16">
        <f>IF(A88="","",Simulation!$B$16)</f>
        <v/>
      </c>
      <c r="H88" s="16">
        <f>IF(A88="","",D88+G88)</f>
        <v/>
      </c>
      <c r="I88" s="16">
        <f>IF(A88="","",MAX(0,C88-F88))</f>
        <v/>
      </c>
      <c r="J88" s="17">
        <f>IF(A88="",0,IFERROR(E88/D88,0))</f>
        <v/>
      </c>
      <c r="K88" s="16">
        <f>SUM(E$4:E88)</f>
        <v/>
      </c>
      <c r="L88" s="16">
        <f>SUM(F$4:F88)</f>
        <v/>
      </c>
    </row>
    <row r="89">
      <c r="A89" s="18">
        <f>IF(A88="","",IF(A88&gt;=Simulation!$B$10*12,"",A88+1))</f>
        <v/>
      </c>
      <c r="B89" s="31">
        <f>IF(A89="","",EDATE(B88,1))</f>
        <v/>
      </c>
      <c r="C89" s="7">
        <f>IF(A89="","",I88)</f>
        <v/>
      </c>
      <c r="D89" s="7">
        <f>IF(A89="","",Simulation!$B$15)</f>
        <v/>
      </c>
      <c r="E89" s="7">
        <f>IF(A89="","",C89*Simulation!$B$11/12)</f>
        <v/>
      </c>
      <c r="F89" s="7">
        <f>IF(A89="","",D89-E89)</f>
        <v/>
      </c>
      <c r="G89" s="7">
        <f>IF(A89="","",Simulation!$B$16)</f>
        <v/>
      </c>
      <c r="H89" s="7">
        <f>IF(A89="","",D89+G89)</f>
        <v/>
      </c>
      <c r="I89" s="7">
        <f>IF(A89="","",MAX(0,C89-F89))</f>
        <v/>
      </c>
      <c r="J89" s="11">
        <f>IF(A89="",0,IFERROR(E89/D89,0))</f>
        <v/>
      </c>
      <c r="K89" s="7">
        <f>SUM(E$4:E89)</f>
        <v/>
      </c>
      <c r="L89" s="7">
        <f>SUM(F$4:F89)</f>
        <v/>
      </c>
    </row>
    <row r="90">
      <c r="A90" s="14">
        <f>IF(A89="","",IF(A89&gt;=Simulation!$B$10*12,"",A89+1))</f>
        <v/>
      </c>
      <c r="B90" s="30">
        <f>IF(A90="","",EDATE(B89,1))</f>
        <v/>
      </c>
      <c r="C90" s="16">
        <f>IF(A90="","",I89)</f>
        <v/>
      </c>
      <c r="D90" s="16">
        <f>IF(A90="","",Simulation!$B$15)</f>
        <v/>
      </c>
      <c r="E90" s="16">
        <f>IF(A90="","",C90*Simulation!$B$11/12)</f>
        <v/>
      </c>
      <c r="F90" s="16">
        <f>IF(A90="","",D90-E90)</f>
        <v/>
      </c>
      <c r="G90" s="16">
        <f>IF(A90="","",Simulation!$B$16)</f>
        <v/>
      </c>
      <c r="H90" s="16">
        <f>IF(A90="","",D90+G90)</f>
        <v/>
      </c>
      <c r="I90" s="16">
        <f>IF(A90="","",MAX(0,C90-F90))</f>
        <v/>
      </c>
      <c r="J90" s="17">
        <f>IF(A90="",0,IFERROR(E90/D90,0))</f>
        <v/>
      </c>
      <c r="K90" s="16">
        <f>SUM(E$4:E90)</f>
        <v/>
      </c>
      <c r="L90" s="16">
        <f>SUM(F$4:F90)</f>
        <v/>
      </c>
    </row>
    <row r="91">
      <c r="A91" s="18">
        <f>IF(A90="","",IF(A90&gt;=Simulation!$B$10*12,"",A90+1))</f>
        <v/>
      </c>
      <c r="B91" s="31">
        <f>IF(A91="","",EDATE(B90,1))</f>
        <v/>
      </c>
      <c r="C91" s="7">
        <f>IF(A91="","",I90)</f>
        <v/>
      </c>
      <c r="D91" s="7">
        <f>IF(A91="","",Simulation!$B$15)</f>
        <v/>
      </c>
      <c r="E91" s="7">
        <f>IF(A91="","",C91*Simulation!$B$11/12)</f>
        <v/>
      </c>
      <c r="F91" s="7">
        <f>IF(A91="","",D91-E91)</f>
        <v/>
      </c>
      <c r="G91" s="7">
        <f>IF(A91="","",Simulation!$B$16)</f>
        <v/>
      </c>
      <c r="H91" s="7">
        <f>IF(A91="","",D91+G91)</f>
        <v/>
      </c>
      <c r="I91" s="7">
        <f>IF(A91="","",MAX(0,C91-F91))</f>
        <v/>
      </c>
      <c r="J91" s="11">
        <f>IF(A91="",0,IFERROR(E91/D91,0))</f>
        <v/>
      </c>
      <c r="K91" s="7">
        <f>SUM(E$4:E91)</f>
        <v/>
      </c>
      <c r="L91" s="7">
        <f>SUM(F$4:F91)</f>
        <v/>
      </c>
    </row>
    <row r="92">
      <c r="A92" s="14">
        <f>IF(A91="","",IF(A91&gt;=Simulation!$B$10*12,"",A91+1))</f>
        <v/>
      </c>
      <c r="B92" s="30">
        <f>IF(A92="","",EDATE(B91,1))</f>
        <v/>
      </c>
      <c r="C92" s="16">
        <f>IF(A92="","",I91)</f>
        <v/>
      </c>
      <c r="D92" s="16">
        <f>IF(A92="","",Simulation!$B$15)</f>
        <v/>
      </c>
      <c r="E92" s="16">
        <f>IF(A92="","",C92*Simulation!$B$11/12)</f>
        <v/>
      </c>
      <c r="F92" s="16">
        <f>IF(A92="","",D92-E92)</f>
        <v/>
      </c>
      <c r="G92" s="16">
        <f>IF(A92="","",Simulation!$B$16)</f>
        <v/>
      </c>
      <c r="H92" s="16">
        <f>IF(A92="","",D92+G92)</f>
        <v/>
      </c>
      <c r="I92" s="16">
        <f>IF(A92="","",MAX(0,C92-F92))</f>
        <v/>
      </c>
      <c r="J92" s="17">
        <f>IF(A92="",0,IFERROR(E92/D92,0))</f>
        <v/>
      </c>
      <c r="K92" s="16">
        <f>SUM(E$4:E92)</f>
        <v/>
      </c>
      <c r="L92" s="16">
        <f>SUM(F$4:F92)</f>
        <v/>
      </c>
    </row>
    <row r="93">
      <c r="A93" s="18">
        <f>IF(A92="","",IF(A92&gt;=Simulation!$B$10*12,"",A92+1))</f>
        <v/>
      </c>
      <c r="B93" s="31">
        <f>IF(A93="","",EDATE(B92,1))</f>
        <v/>
      </c>
      <c r="C93" s="7">
        <f>IF(A93="","",I92)</f>
        <v/>
      </c>
      <c r="D93" s="7">
        <f>IF(A93="","",Simulation!$B$15)</f>
        <v/>
      </c>
      <c r="E93" s="7">
        <f>IF(A93="","",C93*Simulation!$B$11/12)</f>
        <v/>
      </c>
      <c r="F93" s="7">
        <f>IF(A93="","",D93-E93)</f>
        <v/>
      </c>
      <c r="G93" s="7">
        <f>IF(A93="","",Simulation!$B$16)</f>
        <v/>
      </c>
      <c r="H93" s="7">
        <f>IF(A93="","",D93+G93)</f>
        <v/>
      </c>
      <c r="I93" s="7">
        <f>IF(A93="","",MAX(0,C93-F93))</f>
        <v/>
      </c>
      <c r="J93" s="11">
        <f>IF(A93="",0,IFERROR(E93/D93,0))</f>
        <v/>
      </c>
      <c r="K93" s="7">
        <f>SUM(E$4:E93)</f>
        <v/>
      </c>
      <c r="L93" s="7">
        <f>SUM(F$4:F93)</f>
        <v/>
      </c>
    </row>
    <row r="94">
      <c r="A94" s="14">
        <f>IF(A93="","",IF(A93&gt;=Simulation!$B$10*12,"",A93+1))</f>
        <v/>
      </c>
      <c r="B94" s="30">
        <f>IF(A94="","",EDATE(B93,1))</f>
        <v/>
      </c>
      <c r="C94" s="16">
        <f>IF(A94="","",I93)</f>
        <v/>
      </c>
      <c r="D94" s="16">
        <f>IF(A94="","",Simulation!$B$15)</f>
        <v/>
      </c>
      <c r="E94" s="16">
        <f>IF(A94="","",C94*Simulation!$B$11/12)</f>
        <v/>
      </c>
      <c r="F94" s="16">
        <f>IF(A94="","",D94-E94)</f>
        <v/>
      </c>
      <c r="G94" s="16">
        <f>IF(A94="","",Simulation!$B$16)</f>
        <v/>
      </c>
      <c r="H94" s="16">
        <f>IF(A94="","",D94+G94)</f>
        <v/>
      </c>
      <c r="I94" s="16">
        <f>IF(A94="","",MAX(0,C94-F94))</f>
        <v/>
      </c>
      <c r="J94" s="17">
        <f>IF(A94="",0,IFERROR(E94/D94,0))</f>
        <v/>
      </c>
      <c r="K94" s="16">
        <f>SUM(E$4:E94)</f>
        <v/>
      </c>
      <c r="L94" s="16">
        <f>SUM(F$4:F94)</f>
        <v/>
      </c>
    </row>
    <row r="95">
      <c r="A95" s="18">
        <f>IF(A94="","",IF(A94&gt;=Simulation!$B$10*12,"",A94+1))</f>
        <v/>
      </c>
      <c r="B95" s="31">
        <f>IF(A95="","",EDATE(B94,1))</f>
        <v/>
      </c>
      <c r="C95" s="7">
        <f>IF(A95="","",I94)</f>
        <v/>
      </c>
      <c r="D95" s="7">
        <f>IF(A95="","",Simulation!$B$15)</f>
        <v/>
      </c>
      <c r="E95" s="7">
        <f>IF(A95="","",C95*Simulation!$B$11/12)</f>
        <v/>
      </c>
      <c r="F95" s="7">
        <f>IF(A95="","",D95-E95)</f>
        <v/>
      </c>
      <c r="G95" s="7">
        <f>IF(A95="","",Simulation!$B$16)</f>
        <v/>
      </c>
      <c r="H95" s="7">
        <f>IF(A95="","",D95+G95)</f>
        <v/>
      </c>
      <c r="I95" s="7">
        <f>IF(A95="","",MAX(0,C95-F95))</f>
        <v/>
      </c>
      <c r="J95" s="11">
        <f>IF(A95="",0,IFERROR(E95/D95,0))</f>
        <v/>
      </c>
      <c r="K95" s="7">
        <f>SUM(E$4:E95)</f>
        <v/>
      </c>
      <c r="L95" s="7">
        <f>SUM(F$4:F95)</f>
        <v/>
      </c>
    </row>
    <row r="96">
      <c r="A96" s="14">
        <f>IF(A95="","",IF(A95&gt;=Simulation!$B$10*12,"",A95+1))</f>
        <v/>
      </c>
      <c r="B96" s="30">
        <f>IF(A96="","",EDATE(B95,1))</f>
        <v/>
      </c>
      <c r="C96" s="16">
        <f>IF(A96="","",I95)</f>
        <v/>
      </c>
      <c r="D96" s="16">
        <f>IF(A96="","",Simulation!$B$15)</f>
        <v/>
      </c>
      <c r="E96" s="16">
        <f>IF(A96="","",C96*Simulation!$B$11/12)</f>
        <v/>
      </c>
      <c r="F96" s="16">
        <f>IF(A96="","",D96-E96)</f>
        <v/>
      </c>
      <c r="G96" s="16">
        <f>IF(A96="","",Simulation!$B$16)</f>
        <v/>
      </c>
      <c r="H96" s="16">
        <f>IF(A96="","",D96+G96)</f>
        <v/>
      </c>
      <c r="I96" s="16">
        <f>IF(A96="","",MAX(0,C96-F96))</f>
        <v/>
      </c>
      <c r="J96" s="17">
        <f>IF(A96="",0,IFERROR(E96/D96,0))</f>
        <v/>
      </c>
      <c r="K96" s="16">
        <f>SUM(E$4:E96)</f>
        <v/>
      </c>
      <c r="L96" s="16">
        <f>SUM(F$4:F96)</f>
        <v/>
      </c>
    </row>
    <row r="97">
      <c r="A97" s="18">
        <f>IF(A96="","",IF(A96&gt;=Simulation!$B$10*12,"",A96+1))</f>
        <v/>
      </c>
      <c r="B97" s="31">
        <f>IF(A97="","",EDATE(B96,1))</f>
        <v/>
      </c>
      <c r="C97" s="7">
        <f>IF(A97="","",I96)</f>
        <v/>
      </c>
      <c r="D97" s="7">
        <f>IF(A97="","",Simulation!$B$15)</f>
        <v/>
      </c>
      <c r="E97" s="7">
        <f>IF(A97="","",C97*Simulation!$B$11/12)</f>
        <v/>
      </c>
      <c r="F97" s="7">
        <f>IF(A97="","",D97-E97)</f>
        <v/>
      </c>
      <c r="G97" s="7">
        <f>IF(A97="","",Simulation!$B$16)</f>
        <v/>
      </c>
      <c r="H97" s="7">
        <f>IF(A97="","",D97+G97)</f>
        <v/>
      </c>
      <c r="I97" s="7">
        <f>IF(A97="","",MAX(0,C97-F97))</f>
        <v/>
      </c>
      <c r="J97" s="11">
        <f>IF(A97="",0,IFERROR(E97/D97,0))</f>
        <v/>
      </c>
      <c r="K97" s="7">
        <f>SUM(E$4:E97)</f>
        <v/>
      </c>
      <c r="L97" s="7">
        <f>SUM(F$4:F97)</f>
        <v/>
      </c>
    </row>
    <row r="98">
      <c r="A98" s="14">
        <f>IF(A97="","",IF(A97&gt;=Simulation!$B$10*12,"",A97+1))</f>
        <v/>
      </c>
      <c r="B98" s="30">
        <f>IF(A98="","",EDATE(B97,1))</f>
        <v/>
      </c>
      <c r="C98" s="16">
        <f>IF(A98="","",I97)</f>
        <v/>
      </c>
      <c r="D98" s="16">
        <f>IF(A98="","",Simulation!$B$15)</f>
        <v/>
      </c>
      <c r="E98" s="16">
        <f>IF(A98="","",C98*Simulation!$B$11/12)</f>
        <v/>
      </c>
      <c r="F98" s="16">
        <f>IF(A98="","",D98-E98)</f>
        <v/>
      </c>
      <c r="G98" s="16">
        <f>IF(A98="","",Simulation!$B$16)</f>
        <v/>
      </c>
      <c r="H98" s="16">
        <f>IF(A98="","",D98+G98)</f>
        <v/>
      </c>
      <c r="I98" s="16">
        <f>IF(A98="","",MAX(0,C98-F98))</f>
        <v/>
      </c>
      <c r="J98" s="17">
        <f>IF(A98="",0,IFERROR(E98/D98,0))</f>
        <v/>
      </c>
      <c r="K98" s="16">
        <f>SUM(E$4:E98)</f>
        <v/>
      </c>
      <c r="L98" s="16">
        <f>SUM(F$4:F98)</f>
        <v/>
      </c>
    </row>
    <row r="99">
      <c r="A99" s="18">
        <f>IF(A98="","",IF(A98&gt;=Simulation!$B$10*12,"",A98+1))</f>
        <v/>
      </c>
      <c r="B99" s="31">
        <f>IF(A99="","",EDATE(B98,1))</f>
        <v/>
      </c>
      <c r="C99" s="7">
        <f>IF(A99="","",I98)</f>
        <v/>
      </c>
      <c r="D99" s="7">
        <f>IF(A99="","",Simulation!$B$15)</f>
        <v/>
      </c>
      <c r="E99" s="7">
        <f>IF(A99="","",C99*Simulation!$B$11/12)</f>
        <v/>
      </c>
      <c r="F99" s="7">
        <f>IF(A99="","",D99-E99)</f>
        <v/>
      </c>
      <c r="G99" s="7">
        <f>IF(A99="","",Simulation!$B$16)</f>
        <v/>
      </c>
      <c r="H99" s="7">
        <f>IF(A99="","",D99+G99)</f>
        <v/>
      </c>
      <c r="I99" s="7">
        <f>IF(A99="","",MAX(0,C99-F99))</f>
        <v/>
      </c>
      <c r="J99" s="11">
        <f>IF(A99="",0,IFERROR(E99/D99,0))</f>
        <v/>
      </c>
      <c r="K99" s="7">
        <f>SUM(E$4:E99)</f>
        <v/>
      </c>
      <c r="L99" s="7">
        <f>SUM(F$4:F99)</f>
        <v/>
      </c>
    </row>
    <row r="100">
      <c r="A100" s="14">
        <f>IF(A99="","",IF(A99&gt;=Simulation!$B$10*12,"",A99+1))</f>
        <v/>
      </c>
      <c r="B100" s="30">
        <f>IF(A100="","",EDATE(B99,1))</f>
        <v/>
      </c>
      <c r="C100" s="16">
        <f>IF(A100="","",I99)</f>
        <v/>
      </c>
      <c r="D100" s="16">
        <f>IF(A100="","",Simulation!$B$15)</f>
        <v/>
      </c>
      <c r="E100" s="16">
        <f>IF(A100="","",C100*Simulation!$B$11/12)</f>
        <v/>
      </c>
      <c r="F100" s="16">
        <f>IF(A100="","",D100-E100)</f>
        <v/>
      </c>
      <c r="G100" s="16">
        <f>IF(A100="","",Simulation!$B$16)</f>
        <v/>
      </c>
      <c r="H100" s="16">
        <f>IF(A100="","",D100+G100)</f>
        <v/>
      </c>
      <c r="I100" s="16">
        <f>IF(A100="","",MAX(0,C100-F100))</f>
        <v/>
      </c>
      <c r="J100" s="17">
        <f>IF(A100="",0,IFERROR(E100/D100,0))</f>
        <v/>
      </c>
      <c r="K100" s="16">
        <f>SUM(E$4:E100)</f>
        <v/>
      </c>
      <c r="L100" s="16">
        <f>SUM(F$4:F100)</f>
        <v/>
      </c>
    </row>
    <row r="101">
      <c r="A101" s="18">
        <f>IF(A100="","",IF(A100&gt;=Simulation!$B$10*12,"",A100+1))</f>
        <v/>
      </c>
      <c r="B101" s="31">
        <f>IF(A101="","",EDATE(B100,1))</f>
        <v/>
      </c>
      <c r="C101" s="7">
        <f>IF(A101="","",I100)</f>
        <v/>
      </c>
      <c r="D101" s="7">
        <f>IF(A101="","",Simulation!$B$15)</f>
        <v/>
      </c>
      <c r="E101" s="7">
        <f>IF(A101="","",C101*Simulation!$B$11/12)</f>
        <v/>
      </c>
      <c r="F101" s="7">
        <f>IF(A101="","",D101-E101)</f>
        <v/>
      </c>
      <c r="G101" s="7">
        <f>IF(A101="","",Simulation!$B$16)</f>
        <v/>
      </c>
      <c r="H101" s="7">
        <f>IF(A101="","",D101+G101)</f>
        <v/>
      </c>
      <c r="I101" s="7">
        <f>IF(A101="","",MAX(0,C101-F101))</f>
        <v/>
      </c>
      <c r="J101" s="11">
        <f>IF(A101="",0,IFERROR(E101/D101,0))</f>
        <v/>
      </c>
      <c r="K101" s="7">
        <f>SUM(E$4:E101)</f>
        <v/>
      </c>
      <c r="L101" s="7">
        <f>SUM(F$4:F101)</f>
        <v/>
      </c>
    </row>
    <row r="102">
      <c r="A102" s="14">
        <f>IF(A101="","",IF(A101&gt;=Simulation!$B$10*12,"",A101+1))</f>
        <v/>
      </c>
      <c r="B102" s="30">
        <f>IF(A102="","",EDATE(B101,1))</f>
        <v/>
      </c>
      <c r="C102" s="16">
        <f>IF(A102="","",I101)</f>
        <v/>
      </c>
      <c r="D102" s="16">
        <f>IF(A102="","",Simulation!$B$15)</f>
        <v/>
      </c>
      <c r="E102" s="16">
        <f>IF(A102="","",C102*Simulation!$B$11/12)</f>
        <v/>
      </c>
      <c r="F102" s="16">
        <f>IF(A102="","",D102-E102)</f>
        <v/>
      </c>
      <c r="G102" s="16">
        <f>IF(A102="","",Simulation!$B$16)</f>
        <v/>
      </c>
      <c r="H102" s="16">
        <f>IF(A102="","",D102+G102)</f>
        <v/>
      </c>
      <c r="I102" s="16">
        <f>IF(A102="","",MAX(0,C102-F102))</f>
        <v/>
      </c>
      <c r="J102" s="17">
        <f>IF(A102="",0,IFERROR(E102/D102,0))</f>
        <v/>
      </c>
      <c r="K102" s="16">
        <f>SUM(E$4:E102)</f>
        <v/>
      </c>
      <c r="L102" s="16">
        <f>SUM(F$4:F102)</f>
        <v/>
      </c>
    </row>
    <row r="103">
      <c r="A103" s="18">
        <f>IF(A102="","",IF(A102&gt;=Simulation!$B$10*12,"",A102+1))</f>
        <v/>
      </c>
      <c r="B103" s="31">
        <f>IF(A103="","",EDATE(B102,1))</f>
        <v/>
      </c>
      <c r="C103" s="7">
        <f>IF(A103="","",I102)</f>
        <v/>
      </c>
      <c r="D103" s="7">
        <f>IF(A103="","",Simulation!$B$15)</f>
        <v/>
      </c>
      <c r="E103" s="7">
        <f>IF(A103="","",C103*Simulation!$B$11/12)</f>
        <v/>
      </c>
      <c r="F103" s="7">
        <f>IF(A103="","",D103-E103)</f>
        <v/>
      </c>
      <c r="G103" s="7">
        <f>IF(A103="","",Simulation!$B$16)</f>
        <v/>
      </c>
      <c r="H103" s="7">
        <f>IF(A103="","",D103+G103)</f>
        <v/>
      </c>
      <c r="I103" s="7">
        <f>IF(A103="","",MAX(0,C103-F103))</f>
        <v/>
      </c>
      <c r="J103" s="11">
        <f>IF(A103="",0,IFERROR(E103/D103,0))</f>
        <v/>
      </c>
      <c r="K103" s="7">
        <f>SUM(E$4:E103)</f>
        <v/>
      </c>
      <c r="L103" s="7">
        <f>SUM(F$4:F103)</f>
        <v/>
      </c>
    </row>
    <row r="104">
      <c r="A104" s="14">
        <f>IF(A103="","",IF(A103&gt;=Simulation!$B$10*12,"",A103+1))</f>
        <v/>
      </c>
      <c r="B104" s="30">
        <f>IF(A104="","",EDATE(B103,1))</f>
        <v/>
      </c>
      <c r="C104" s="16">
        <f>IF(A104="","",I103)</f>
        <v/>
      </c>
      <c r="D104" s="16">
        <f>IF(A104="","",Simulation!$B$15)</f>
        <v/>
      </c>
      <c r="E104" s="16">
        <f>IF(A104="","",C104*Simulation!$B$11/12)</f>
        <v/>
      </c>
      <c r="F104" s="16">
        <f>IF(A104="","",D104-E104)</f>
        <v/>
      </c>
      <c r="G104" s="16">
        <f>IF(A104="","",Simulation!$B$16)</f>
        <v/>
      </c>
      <c r="H104" s="16">
        <f>IF(A104="","",D104+G104)</f>
        <v/>
      </c>
      <c r="I104" s="16">
        <f>IF(A104="","",MAX(0,C104-F104))</f>
        <v/>
      </c>
      <c r="J104" s="17">
        <f>IF(A104="",0,IFERROR(E104/D104,0))</f>
        <v/>
      </c>
      <c r="K104" s="16">
        <f>SUM(E$4:E104)</f>
        <v/>
      </c>
      <c r="L104" s="16">
        <f>SUM(F$4:F104)</f>
        <v/>
      </c>
    </row>
    <row r="105">
      <c r="A105" s="18">
        <f>IF(A104="","",IF(A104&gt;=Simulation!$B$10*12,"",A104+1))</f>
        <v/>
      </c>
      <c r="B105" s="31">
        <f>IF(A105="","",EDATE(B104,1))</f>
        <v/>
      </c>
      <c r="C105" s="7">
        <f>IF(A105="","",I104)</f>
        <v/>
      </c>
      <c r="D105" s="7">
        <f>IF(A105="","",Simulation!$B$15)</f>
        <v/>
      </c>
      <c r="E105" s="7">
        <f>IF(A105="","",C105*Simulation!$B$11/12)</f>
        <v/>
      </c>
      <c r="F105" s="7">
        <f>IF(A105="","",D105-E105)</f>
        <v/>
      </c>
      <c r="G105" s="7">
        <f>IF(A105="","",Simulation!$B$16)</f>
        <v/>
      </c>
      <c r="H105" s="7">
        <f>IF(A105="","",D105+G105)</f>
        <v/>
      </c>
      <c r="I105" s="7">
        <f>IF(A105="","",MAX(0,C105-F105))</f>
        <v/>
      </c>
      <c r="J105" s="11">
        <f>IF(A105="",0,IFERROR(E105/D105,0))</f>
        <v/>
      </c>
      <c r="K105" s="7">
        <f>SUM(E$4:E105)</f>
        <v/>
      </c>
      <c r="L105" s="7">
        <f>SUM(F$4:F105)</f>
        <v/>
      </c>
    </row>
    <row r="106">
      <c r="A106" s="14">
        <f>IF(A105="","",IF(A105&gt;=Simulation!$B$10*12,"",A105+1))</f>
        <v/>
      </c>
      <c r="B106" s="30">
        <f>IF(A106="","",EDATE(B105,1))</f>
        <v/>
      </c>
      <c r="C106" s="16">
        <f>IF(A106="","",I105)</f>
        <v/>
      </c>
      <c r="D106" s="16">
        <f>IF(A106="","",Simulation!$B$15)</f>
        <v/>
      </c>
      <c r="E106" s="16">
        <f>IF(A106="","",C106*Simulation!$B$11/12)</f>
        <v/>
      </c>
      <c r="F106" s="16">
        <f>IF(A106="","",D106-E106)</f>
        <v/>
      </c>
      <c r="G106" s="16">
        <f>IF(A106="","",Simulation!$B$16)</f>
        <v/>
      </c>
      <c r="H106" s="16">
        <f>IF(A106="","",D106+G106)</f>
        <v/>
      </c>
      <c r="I106" s="16">
        <f>IF(A106="","",MAX(0,C106-F106))</f>
        <v/>
      </c>
      <c r="J106" s="17">
        <f>IF(A106="",0,IFERROR(E106/D106,0))</f>
        <v/>
      </c>
      <c r="K106" s="16">
        <f>SUM(E$4:E106)</f>
        <v/>
      </c>
      <c r="L106" s="16">
        <f>SUM(F$4:F106)</f>
        <v/>
      </c>
    </row>
    <row r="107">
      <c r="A107" s="18">
        <f>IF(A106="","",IF(A106&gt;=Simulation!$B$10*12,"",A106+1))</f>
        <v/>
      </c>
      <c r="B107" s="31">
        <f>IF(A107="","",EDATE(B106,1))</f>
        <v/>
      </c>
      <c r="C107" s="7">
        <f>IF(A107="","",I106)</f>
        <v/>
      </c>
      <c r="D107" s="7">
        <f>IF(A107="","",Simulation!$B$15)</f>
        <v/>
      </c>
      <c r="E107" s="7">
        <f>IF(A107="","",C107*Simulation!$B$11/12)</f>
        <v/>
      </c>
      <c r="F107" s="7">
        <f>IF(A107="","",D107-E107)</f>
        <v/>
      </c>
      <c r="G107" s="7">
        <f>IF(A107="","",Simulation!$B$16)</f>
        <v/>
      </c>
      <c r="H107" s="7">
        <f>IF(A107="","",D107+G107)</f>
        <v/>
      </c>
      <c r="I107" s="7">
        <f>IF(A107="","",MAX(0,C107-F107))</f>
        <v/>
      </c>
      <c r="J107" s="11">
        <f>IF(A107="",0,IFERROR(E107/D107,0))</f>
        <v/>
      </c>
      <c r="K107" s="7">
        <f>SUM(E$4:E107)</f>
        <v/>
      </c>
      <c r="L107" s="7">
        <f>SUM(F$4:F107)</f>
        <v/>
      </c>
    </row>
    <row r="108">
      <c r="A108" s="14">
        <f>IF(A107="","",IF(A107&gt;=Simulation!$B$10*12,"",A107+1))</f>
        <v/>
      </c>
      <c r="B108" s="30">
        <f>IF(A108="","",EDATE(B107,1))</f>
        <v/>
      </c>
      <c r="C108" s="16">
        <f>IF(A108="","",I107)</f>
        <v/>
      </c>
      <c r="D108" s="16">
        <f>IF(A108="","",Simulation!$B$15)</f>
        <v/>
      </c>
      <c r="E108" s="16">
        <f>IF(A108="","",C108*Simulation!$B$11/12)</f>
        <v/>
      </c>
      <c r="F108" s="16">
        <f>IF(A108="","",D108-E108)</f>
        <v/>
      </c>
      <c r="G108" s="16">
        <f>IF(A108="","",Simulation!$B$16)</f>
        <v/>
      </c>
      <c r="H108" s="16">
        <f>IF(A108="","",D108+G108)</f>
        <v/>
      </c>
      <c r="I108" s="16">
        <f>IF(A108="","",MAX(0,C108-F108))</f>
        <v/>
      </c>
      <c r="J108" s="17">
        <f>IF(A108="",0,IFERROR(E108/D108,0))</f>
        <v/>
      </c>
      <c r="K108" s="16">
        <f>SUM(E$4:E108)</f>
        <v/>
      </c>
      <c r="L108" s="16">
        <f>SUM(F$4:F108)</f>
        <v/>
      </c>
    </row>
    <row r="109">
      <c r="A109" s="18">
        <f>IF(A108="","",IF(A108&gt;=Simulation!$B$10*12,"",A108+1))</f>
        <v/>
      </c>
      <c r="B109" s="31">
        <f>IF(A109="","",EDATE(B108,1))</f>
        <v/>
      </c>
      <c r="C109" s="7">
        <f>IF(A109="","",I108)</f>
        <v/>
      </c>
      <c r="D109" s="7">
        <f>IF(A109="","",Simulation!$B$15)</f>
        <v/>
      </c>
      <c r="E109" s="7">
        <f>IF(A109="","",C109*Simulation!$B$11/12)</f>
        <v/>
      </c>
      <c r="F109" s="7">
        <f>IF(A109="","",D109-E109)</f>
        <v/>
      </c>
      <c r="G109" s="7">
        <f>IF(A109="","",Simulation!$B$16)</f>
        <v/>
      </c>
      <c r="H109" s="7">
        <f>IF(A109="","",D109+G109)</f>
        <v/>
      </c>
      <c r="I109" s="7">
        <f>IF(A109="","",MAX(0,C109-F109))</f>
        <v/>
      </c>
      <c r="J109" s="11">
        <f>IF(A109="",0,IFERROR(E109/D109,0))</f>
        <v/>
      </c>
      <c r="K109" s="7">
        <f>SUM(E$4:E109)</f>
        <v/>
      </c>
      <c r="L109" s="7">
        <f>SUM(F$4:F109)</f>
        <v/>
      </c>
    </row>
    <row r="110">
      <c r="A110" s="14">
        <f>IF(A109="","",IF(A109&gt;=Simulation!$B$10*12,"",A109+1))</f>
        <v/>
      </c>
      <c r="B110" s="30">
        <f>IF(A110="","",EDATE(B109,1))</f>
        <v/>
      </c>
      <c r="C110" s="16">
        <f>IF(A110="","",I109)</f>
        <v/>
      </c>
      <c r="D110" s="16">
        <f>IF(A110="","",Simulation!$B$15)</f>
        <v/>
      </c>
      <c r="E110" s="16">
        <f>IF(A110="","",C110*Simulation!$B$11/12)</f>
        <v/>
      </c>
      <c r="F110" s="16">
        <f>IF(A110="","",D110-E110)</f>
        <v/>
      </c>
      <c r="G110" s="16">
        <f>IF(A110="","",Simulation!$B$16)</f>
        <v/>
      </c>
      <c r="H110" s="16">
        <f>IF(A110="","",D110+G110)</f>
        <v/>
      </c>
      <c r="I110" s="16">
        <f>IF(A110="","",MAX(0,C110-F110))</f>
        <v/>
      </c>
      <c r="J110" s="17">
        <f>IF(A110="",0,IFERROR(E110/D110,0))</f>
        <v/>
      </c>
      <c r="K110" s="16">
        <f>SUM(E$4:E110)</f>
        <v/>
      </c>
      <c r="L110" s="16">
        <f>SUM(F$4:F110)</f>
        <v/>
      </c>
    </row>
    <row r="111">
      <c r="A111" s="18">
        <f>IF(A110="","",IF(A110&gt;=Simulation!$B$10*12,"",A110+1))</f>
        <v/>
      </c>
      <c r="B111" s="31">
        <f>IF(A111="","",EDATE(B110,1))</f>
        <v/>
      </c>
      <c r="C111" s="7">
        <f>IF(A111="","",I110)</f>
        <v/>
      </c>
      <c r="D111" s="7">
        <f>IF(A111="","",Simulation!$B$15)</f>
        <v/>
      </c>
      <c r="E111" s="7">
        <f>IF(A111="","",C111*Simulation!$B$11/12)</f>
        <v/>
      </c>
      <c r="F111" s="7">
        <f>IF(A111="","",D111-E111)</f>
        <v/>
      </c>
      <c r="G111" s="7">
        <f>IF(A111="","",Simulation!$B$16)</f>
        <v/>
      </c>
      <c r="H111" s="7">
        <f>IF(A111="","",D111+G111)</f>
        <v/>
      </c>
      <c r="I111" s="7">
        <f>IF(A111="","",MAX(0,C111-F111))</f>
        <v/>
      </c>
      <c r="J111" s="11">
        <f>IF(A111="",0,IFERROR(E111/D111,0))</f>
        <v/>
      </c>
      <c r="K111" s="7">
        <f>SUM(E$4:E111)</f>
        <v/>
      </c>
      <c r="L111" s="7">
        <f>SUM(F$4:F111)</f>
        <v/>
      </c>
    </row>
    <row r="112">
      <c r="A112" s="14">
        <f>IF(A111="","",IF(A111&gt;=Simulation!$B$10*12,"",A111+1))</f>
        <v/>
      </c>
      <c r="B112" s="30">
        <f>IF(A112="","",EDATE(B111,1))</f>
        <v/>
      </c>
      <c r="C112" s="16">
        <f>IF(A112="","",I111)</f>
        <v/>
      </c>
      <c r="D112" s="16">
        <f>IF(A112="","",Simulation!$B$15)</f>
        <v/>
      </c>
      <c r="E112" s="16">
        <f>IF(A112="","",C112*Simulation!$B$11/12)</f>
        <v/>
      </c>
      <c r="F112" s="16">
        <f>IF(A112="","",D112-E112)</f>
        <v/>
      </c>
      <c r="G112" s="16">
        <f>IF(A112="","",Simulation!$B$16)</f>
        <v/>
      </c>
      <c r="H112" s="16">
        <f>IF(A112="","",D112+G112)</f>
        <v/>
      </c>
      <c r="I112" s="16">
        <f>IF(A112="","",MAX(0,C112-F112))</f>
        <v/>
      </c>
      <c r="J112" s="17">
        <f>IF(A112="",0,IFERROR(E112/D112,0))</f>
        <v/>
      </c>
      <c r="K112" s="16">
        <f>SUM(E$4:E112)</f>
        <v/>
      </c>
      <c r="L112" s="16">
        <f>SUM(F$4:F112)</f>
        <v/>
      </c>
    </row>
    <row r="113">
      <c r="A113" s="18">
        <f>IF(A112="","",IF(A112&gt;=Simulation!$B$10*12,"",A112+1))</f>
        <v/>
      </c>
      <c r="B113" s="31">
        <f>IF(A113="","",EDATE(B112,1))</f>
        <v/>
      </c>
      <c r="C113" s="7">
        <f>IF(A113="","",I112)</f>
        <v/>
      </c>
      <c r="D113" s="7">
        <f>IF(A113="","",Simulation!$B$15)</f>
        <v/>
      </c>
      <c r="E113" s="7">
        <f>IF(A113="","",C113*Simulation!$B$11/12)</f>
        <v/>
      </c>
      <c r="F113" s="7">
        <f>IF(A113="","",D113-E113)</f>
        <v/>
      </c>
      <c r="G113" s="7">
        <f>IF(A113="","",Simulation!$B$16)</f>
        <v/>
      </c>
      <c r="H113" s="7">
        <f>IF(A113="","",D113+G113)</f>
        <v/>
      </c>
      <c r="I113" s="7">
        <f>IF(A113="","",MAX(0,C113-F113))</f>
        <v/>
      </c>
      <c r="J113" s="11">
        <f>IF(A113="",0,IFERROR(E113/D113,0))</f>
        <v/>
      </c>
      <c r="K113" s="7">
        <f>SUM(E$4:E113)</f>
        <v/>
      </c>
      <c r="L113" s="7">
        <f>SUM(F$4:F113)</f>
        <v/>
      </c>
    </row>
    <row r="114">
      <c r="A114" s="14">
        <f>IF(A113="","",IF(A113&gt;=Simulation!$B$10*12,"",A113+1))</f>
        <v/>
      </c>
      <c r="B114" s="30">
        <f>IF(A114="","",EDATE(B113,1))</f>
        <v/>
      </c>
      <c r="C114" s="16">
        <f>IF(A114="","",I113)</f>
        <v/>
      </c>
      <c r="D114" s="16">
        <f>IF(A114="","",Simulation!$B$15)</f>
        <v/>
      </c>
      <c r="E114" s="16">
        <f>IF(A114="","",C114*Simulation!$B$11/12)</f>
        <v/>
      </c>
      <c r="F114" s="16">
        <f>IF(A114="","",D114-E114)</f>
        <v/>
      </c>
      <c r="G114" s="16">
        <f>IF(A114="","",Simulation!$B$16)</f>
        <v/>
      </c>
      <c r="H114" s="16">
        <f>IF(A114="","",D114+G114)</f>
        <v/>
      </c>
      <c r="I114" s="16">
        <f>IF(A114="","",MAX(0,C114-F114))</f>
        <v/>
      </c>
      <c r="J114" s="17">
        <f>IF(A114="",0,IFERROR(E114/D114,0))</f>
        <v/>
      </c>
      <c r="K114" s="16">
        <f>SUM(E$4:E114)</f>
        <v/>
      </c>
      <c r="L114" s="16">
        <f>SUM(F$4:F114)</f>
        <v/>
      </c>
    </row>
    <row r="115">
      <c r="A115" s="18">
        <f>IF(A114="","",IF(A114&gt;=Simulation!$B$10*12,"",A114+1))</f>
        <v/>
      </c>
      <c r="B115" s="31">
        <f>IF(A115="","",EDATE(B114,1))</f>
        <v/>
      </c>
      <c r="C115" s="7">
        <f>IF(A115="","",I114)</f>
        <v/>
      </c>
      <c r="D115" s="7">
        <f>IF(A115="","",Simulation!$B$15)</f>
        <v/>
      </c>
      <c r="E115" s="7">
        <f>IF(A115="","",C115*Simulation!$B$11/12)</f>
        <v/>
      </c>
      <c r="F115" s="7">
        <f>IF(A115="","",D115-E115)</f>
        <v/>
      </c>
      <c r="G115" s="7">
        <f>IF(A115="","",Simulation!$B$16)</f>
        <v/>
      </c>
      <c r="H115" s="7">
        <f>IF(A115="","",D115+G115)</f>
        <v/>
      </c>
      <c r="I115" s="7">
        <f>IF(A115="","",MAX(0,C115-F115))</f>
        <v/>
      </c>
      <c r="J115" s="11">
        <f>IF(A115="",0,IFERROR(E115/D115,0))</f>
        <v/>
      </c>
      <c r="K115" s="7">
        <f>SUM(E$4:E115)</f>
        <v/>
      </c>
      <c r="L115" s="7">
        <f>SUM(F$4:F115)</f>
        <v/>
      </c>
    </row>
    <row r="116">
      <c r="A116" s="14">
        <f>IF(A115="","",IF(A115&gt;=Simulation!$B$10*12,"",A115+1))</f>
        <v/>
      </c>
      <c r="B116" s="30">
        <f>IF(A116="","",EDATE(B115,1))</f>
        <v/>
      </c>
      <c r="C116" s="16">
        <f>IF(A116="","",I115)</f>
        <v/>
      </c>
      <c r="D116" s="16">
        <f>IF(A116="","",Simulation!$B$15)</f>
        <v/>
      </c>
      <c r="E116" s="16">
        <f>IF(A116="","",C116*Simulation!$B$11/12)</f>
        <v/>
      </c>
      <c r="F116" s="16">
        <f>IF(A116="","",D116-E116)</f>
        <v/>
      </c>
      <c r="G116" s="16">
        <f>IF(A116="","",Simulation!$B$16)</f>
        <v/>
      </c>
      <c r="H116" s="16">
        <f>IF(A116="","",D116+G116)</f>
        <v/>
      </c>
      <c r="I116" s="16">
        <f>IF(A116="","",MAX(0,C116-F116))</f>
        <v/>
      </c>
      <c r="J116" s="17">
        <f>IF(A116="",0,IFERROR(E116/D116,0))</f>
        <v/>
      </c>
      <c r="K116" s="16">
        <f>SUM(E$4:E116)</f>
        <v/>
      </c>
      <c r="L116" s="16">
        <f>SUM(F$4:F116)</f>
        <v/>
      </c>
    </row>
    <row r="117">
      <c r="A117" s="18">
        <f>IF(A116="","",IF(A116&gt;=Simulation!$B$10*12,"",A116+1))</f>
        <v/>
      </c>
      <c r="B117" s="31">
        <f>IF(A117="","",EDATE(B116,1))</f>
        <v/>
      </c>
      <c r="C117" s="7">
        <f>IF(A117="","",I116)</f>
        <v/>
      </c>
      <c r="D117" s="7">
        <f>IF(A117="","",Simulation!$B$15)</f>
        <v/>
      </c>
      <c r="E117" s="7">
        <f>IF(A117="","",C117*Simulation!$B$11/12)</f>
        <v/>
      </c>
      <c r="F117" s="7">
        <f>IF(A117="","",D117-E117)</f>
        <v/>
      </c>
      <c r="G117" s="7">
        <f>IF(A117="","",Simulation!$B$16)</f>
        <v/>
      </c>
      <c r="H117" s="7">
        <f>IF(A117="","",D117+G117)</f>
        <v/>
      </c>
      <c r="I117" s="7">
        <f>IF(A117="","",MAX(0,C117-F117))</f>
        <v/>
      </c>
      <c r="J117" s="11">
        <f>IF(A117="",0,IFERROR(E117/D117,0))</f>
        <v/>
      </c>
      <c r="K117" s="7">
        <f>SUM(E$4:E117)</f>
        <v/>
      </c>
      <c r="L117" s="7">
        <f>SUM(F$4:F117)</f>
        <v/>
      </c>
    </row>
    <row r="118">
      <c r="A118" s="14">
        <f>IF(A117="","",IF(A117&gt;=Simulation!$B$10*12,"",A117+1))</f>
        <v/>
      </c>
      <c r="B118" s="30">
        <f>IF(A118="","",EDATE(B117,1))</f>
        <v/>
      </c>
      <c r="C118" s="16">
        <f>IF(A118="","",I117)</f>
        <v/>
      </c>
      <c r="D118" s="16">
        <f>IF(A118="","",Simulation!$B$15)</f>
        <v/>
      </c>
      <c r="E118" s="16">
        <f>IF(A118="","",C118*Simulation!$B$11/12)</f>
        <v/>
      </c>
      <c r="F118" s="16">
        <f>IF(A118="","",D118-E118)</f>
        <v/>
      </c>
      <c r="G118" s="16">
        <f>IF(A118="","",Simulation!$B$16)</f>
        <v/>
      </c>
      <c r="H118" s="16">
        <f>IF(A118="","",D118+G118)</f>
        <v/>
      </c>
      <c r="I118" s="16">
        <f>IF(A118="","",MAX(0,C118-F118))</f>
        <v/>
      </c>
      <c r="J118" s="17">
        <f>IF(A118="",0,IFERROR(E118/D118,0))</f>
        <v/>
      </c>
      <c r="K118" s="16">
        <f>SUM(E$4:E118)</f>
        <v/>
      </c>
      <c r="L118" s="16">
        <f>SUM(F$4:F118)</f>
        <v/>
      </c>
    </row>
    <row r="119">
      <c r="A119" s="18">
        <f>IF(A118="","",IF(A118&gt;=Simulation!$B$10*12,"",A118+1))</f>
        <v/>
      </c>
      <c r="B119" s="31">
        <f>IF(A119="","",EDATE(B118,1))</f>
        <v/>
      </c>
      <c r="C119" s="7">
        <f>IF(A119="","",I118)</f>
        <v/>
      </c>
      <c r="D119" s="7">
        <f>IF(A119="","",Simulation!$B$15)</f>
        <v/>
      </c>
      <c r="E119" s="7">
        <f>IF(A119="","",C119*Simulation!$B$11/12)</f>
        <v/>
      </c>
      <c r="F119" s="7">
        <f>IF(A119="","",D119-E119)</f>
        <v/>
      </c>
      <c r="G119" s="7">
        <f>IF(A119="","",Simulation!$B$16)</f>
        <v/>
      </c>
      <c r="H119" s="7">
        <f>IF(A119="","",D119+G119)</f>
        <v/>
      </c>
      <c r="I119" s="7">
        <f>IF(A119="","",MAX(0,C119-F119))</f>
        <v/>
      </c>
      <c r="J119" s="11">
        <f>IF(A119="",0,IFERROR(E119/D119,0))</f>
        <v/>
      </c>
      <c r="K119" s="7">
        <f>SUM(E$4:E119)</f>
        <v/>
      </c>
      <c r="L119" s="7">
        <f>SUM(F$4:F119)</f>
        <v/>
      </c>
    </row>
    <row r="120">
      <c r="A120" s="14">
        <f>IF(A119="","",IF(A119&gt;=Simulation!$B$10*12,"",A119+1))</f>
        <v/>
      </c>
      <c r="B120" s="30">
        <f>IF(A120="","",EDATE(B119,1))</f>
        <v/>
      </c>
      <c r="C120" s="16">
        <f>IF(A120="","",I119)</f>
        <v/>
      </c>
      <c r="D120" s="16">
        <f>IF(A120="","",Simulation!$B$15)</f>
        <v/>
      </c>
      <c r="E120" s="16">
        <f>IF(A120="","",C120*Simulation!$B$11/12)</f>
        <v/>
      </c>
      <c r="F120" s="16">
        <f>IF(A120="","",D120-E120)</f>
        <v/>
      </c>
      <c r="G120" s="16">
        <f>IF(A120="","",Simulation!$B$16)</f>
        <v/>
      </c>
      <c r="H120" s="16">
        <f>IF(A120="","",D120+G120)</f>
        <v/>
      </c>
      <c r="I120" s="16">
        <f>IF(A120="","",MAX(0,C120-F120))</f>
        <v/>
      </c>
      <c r="J120" s="17">
        <f>IF(A120="",0,IFERROR(E120/D120,0))</f>
        <v/>
      </c>
      <c r="K120" s="16">
        <f>SUM(E$4:E120)</f>
        <v/>
      </c>
      <c r="L120" s="16">
        <f>SUM(F$4:F120)</f>
        <v/>
      </c>
    </row>
    <row r="121">
      <c r="A121" s="18">
        <f>IF(A120="","",IF(A120&gt;=Simulation!$B$10*12,"",A120+1))</f>
        <v/>
      </c>
      <c r="B121" s="31">
        <f>IF(A121="","",EDATE(B120,1))</f>
        <v/>
      </c>
      <c r="C121" s="7">
        <f>IF(A121="","",I120)</f>
        <v/>
      </c>
      <c r="D121" s="7">
        <f>IF(A121="","",Simulation!$B$15)</f>
        <v/>
      </c>
      <c r="E121" s="7">
        <f>IF(A121="","",C121*Simulation!$B$11/12)</f>
        <v/>
      </c>
      <c r="F121" s="7">
        <f>IF(A121="","",D121-E121)</f>
        <v/>
      </c>
      <c r="G121" s="7">
        <f>IF(A121="","",Simulation!$B$16)</f>
        <v/>
      </c>
      <c r="H121" s="7">
        <f>IF(A121="","",D121+G121)</f>
        <v/>
      </c>
      <c r="I121" s="7">
        <f>IF(A121="","",MAX(0,C121-F121))</f>
        <v/>
      </c>
      <c r="J121" s="11">
        <f>IF(A121="",0,IFERROR(E121/D121,0))</f>
        <v/>
      </c>
      <c r="K121" s="7">
        <f>SUM(E$4:E121)</f>
        <v/>
      </c>
      <c r="L121" s="7">
        <f>SUM(F$4:F121)</f>
        <v/>
      </c>
    </row>
    <row r="122">
      <c r="A122" s="14">
        <f>IF(A121="","",IF(A121&gt;=Simulation!$B$10*12,"",A121+1))</f>
        <v/>
      </c>
      <c r="B122" s="30">
        <f>IF(A122="","",EDATE(B121,1))</f>
        <v/>
      </c>
      <c r="C122" s="16">
        <f>IF(A122="","",I121)</f>
        <v/>
      </c>
      <c r="D122" s="16">
        <f>IF(A122="","",Simulation!$B$15)</f>
        <v/>
      </c>
      <c r="E122" s="16">
        <f>IF(A122="","",C122*Simulation!$B$11/12)</f>
        <v/>
      </c>
      <c r="F122" s="16">
        <f>IF(A122="","",D122-E122)</f>
        <v/>
      </c>
      <c r="G122" s="16">
        <f>IF(A122="","",Simulation!$B$16)</f>
        <v/>
      </c>
      <c r="H122" s="16">
        <f>IF(A122="","",D122+G122)</f>
        <v/>
      </c>
      <c r="I122" s="16">
        <f>IF(A122="","",MAX(0,C122-F122))</f>
        <v/>
      </c>
      <c r="J122" s="17">
        <f>IF(A122="",0,IFERROR(E122/D122,0))</f>
        <v/>
      </c>
      <c r="K122" s="16">
        <f>SUM(E$4:E122)</f>
        <v/>
      </c>
      <c r="L122" s="16">
        <f>SUM(F$4:F122)</f>
        <v/>
      </c>
    </row>
    <row r="123">
      <c r="A123" s="18">
        <f>IF(A122="","",IF(A122&gt;=Simulation!$B$10*12,"",A122+1))</f>
        <v/>
      </c>
      <c r="B123" s="31">
        <f>IF(A123="","",EDATE(B122,1))</f>
        <v/>
      </c>
      <c r="C123" s="7">
        <f>IF(A123="","",I122)</f>
        <v/>
      </c>
      <c r="D123" s="7">
        <f>IF(A123="","",Simulation!$B$15)</f>
        <v/>
      </c>
      <c r="E123" s="7">
        <f>IF(A123="","",C123*Simulation!$B$11/12)</f>
        <v/>
      </c>
      <c r="F123" s="7">
        <f>IF(A123="","",D123-E123)</f>
        <v/>
      </c>
      <c r="G123" s="7">
        <f>IF(A123="","",Simulation!$B$16)</f>
        <v/>
      </c>
      <c r="H123" s="7">
        <f>IF(A123="","",D123+G123)</f>
        <v/>
      </c>
      <c r="I123" s="7">
        <f>IF(A123="","",MAX(0,C123-F123))</f>
        <v/>
      </c>
      <c r="J123" s="11">
        <f>IF(A123="",0,IFERROR(E123/D123,0))</f>
        <v/>
      </c>
      <c r="K123" s="7">
        <f>SUM(E$4:E123)</f>
        <v/>
      </c>
      <c r="L123" s="7">
        <f>SUM(F$4:F123)</f>
        <v/>
      </c>
    </row>
    <row r="124">
      <c r="A124" s="14">
        <f>IF(A123="","",IF(A123&gt;=Simulation!$B$10*12,"",A123+1))</f>
        <v/>
      </c>
      <c r="B124" s="30">
        <f>IF(A124="","",EDATE(B123,1))</f>
        <v/>
      </c>
      <c r="C124" s="16">
        <f>IF(A124="","",I123)</f>
        <v/>
      </c>
      <c r="D124" s="16">
        <f>IF(A124="","",Simulation!$B$15)</f>
        <v/>
      </c>
      <c r="E124" s="16">
        <f>IF(A124="","",C124*Simulation!$B$11/12)</f>
        <v/>
      </c>
      <c r="F124" s="16">
        <f>IF(A124="","",D124-E124)</f>
        <v/>
      </c>
      <c r="G124" s="16">
        <f>IF(A124="","",Simulation!$B$16)</f>
        <v/>
      </c>
      <c r="H124" s="16">
        <f>IF(A124="","",D124+G124)</f>
        <v/>
      </c>
      <c r="I124" s="16">
        <f>IF(A124="","",MAX(0,C124-F124))</f>
        <v/>
      </c>
      <c r="J124" s="17">
        <f>IF(A124="",0,IFERROR(E124/D124,0))</f>
        <v/>
      </c>
      <c r="K124" s="16">
        <f>SUM(E$4:E124)</f>
        <v/>
      </c>
      <c r="L124" s="16">
        <f>SUM(F$4:F124)</f>
        <v/>
      </c>
    </row>
    <row r="125">
      <c r="A125" s="18">
        <f>IF(A124="","",IF(A124&gt;=Simulation!$B$10*12,"",A124+1))</f>
        <v/>
      </c>
      <c r="B125" s="31">
        <f>IF(A125="","",EDATE(B124,1))</f>
        <v/>
      </c>
      <c r="C125" s="7">
        <f>IF(A125="","",I124)</f>
        <v/>
      </c>
      <c r="D125" s="7">
        <f>IF(A125="","",Simulation!$B$15)</f>
        <v/>
      </c>
      <c r="E125" s="7">
        <f>IF(A125="","",C125*Simulation!$B$11/12)</f>
        <v/>
      </c>
      <c r="F125" s="7">
        <f>IF(A125="","",D125-E125)</f>
        <v/>
      </c>
      <c r="G125" s="7">
        <f>IF(A125="","",Simulation!$B$16)</f>
        <v/>
      </c>
      <c r="H125" s="7">
        <f>IF(A125="","",D125+G125)</f>
        <v/>
      </c>
      <c r="I125" s="7">
        <f>IF(A125="","",MAX(0,C125-F125))</f>
        <v/>
      </c>
      <c r="J125" s="11">
        <f>IF(A125="",0,IFERROR(E125/D125,0))</f>
        <v/>
      </c>
      <c r="K125" s="7">
        <f>SUM(E$4:E125)</f>
        <v/>
      </c>
      <c r="L125" s="7">
        <f>SUM(F$4:F125)</f>
        <v/>
      </c>
    </row>
    <row r="126">
      <c r="A126" s="14">
        <f>IF(A125="","",IF(A125&gt;=Simulation!$B$10*12,"",A125+1))</f>
        <v/>
      </c>
      <c r="B126" s="30">
        <f>IF(A126="","",EDATE(B125,1))</f>
        <v/>
      </c>
      <c r="C126" s="16">
        <f>IF(A126="","",I125)</f>
        <v/>
      </c>
      <c r="D126" s="16">
        <f>IF(A126="","",Simulation!$B$15)</f>
        <v/>
      </c>
      <c r="E126" s="16">
        <f>IF(A126="","",C126*Simulation!$B$11/12)</f>
        <v/>
      </c>
      <c r="F126" s="16">
        <f>IF(A126="","",D126-E126)</f>
        <v/>
      </c>
      <c r="G126" s="16">
        <f>IF(A126="","",Simulation!$B$16)</f>
        <v/>
      </c>
      <c r="H126" s="16">
        <f>IF(A126="","",D126+G126)</f>
        <v/>
      </c>
      <c r="I126" s="16">
        <f>IF(A126="","",MAX(0,C126-F126))</f>
        <v/>
      </c>
      <c r="J126" s="17">
        <f>IF(A126="",0,IFERROR(E126/D126,0))</f>
        <v/>
      </c>
      <c r="K126" s="16">
        <f>SUM(E$4:E126)</f>
        <v/>
      </c>
      <c r="L126" s="16">
        <f>SUM(F$4:F126)</f>
        <v/>
      </c>
    </row>
    <row r="127">
      <c r="A127" s="18">
        <f>IF(A126="","",IF(A126&gt;=Simulation!$B$10*12,"",A126+1))</f>
        <v/>
      </c>
      <c r="B127" s="31">
        <f>IF(A127="","",EDATE(B126,1))</f>
        <v/>
      </c>
      <c r="C127" s="7">
        <f>IF(A127="","",I126)</f>
        <v/>
      </c>
      <c r="D127" s="7">
        <f>IF(A127="","",Simulation!$B$15)</f>
        <v/>
      </c>
      <c r="E127" s="7">
        <f>IF(A127="","",C127*Simulation!$B$11/12)</f>
        <v/>
      </c>
      <c r="F127" s="7">
        <f>IF(A127="","",D127-E127)</f>
        <v/>
      </c>
      <c r="G127" s="7">
        <f>IF(A127="","",Simulation!$B$16)</f>
        <v/>
      </c>
      <c r="H127" s="7">
        <f>IF(A127="","",D127+G127)</f>
        <v/>
      </c>
      <c r="I127" s="7">
        <f>IF(A127="","",MAX(0,C127-F127))</f>
        <v/>
      </c>
      <c r="J127" s="11">
        <f>IF(A127="",0,IFERROR(E127/D127,0))</f>
        <v/>
      </c>
      <c r="K127" s="7">
        <f>SUM(E$4:E127)</f>
        <v/>
      </c>
      <c r="L127" s="7">
        <f>SUM(F$4:F127)</f>
        <v/>
      </c>
    </row>
    <row r="128">
      <c r="A128" s="14">
        <f>IF(A127="","",IF(A127&gt;=Simulation!$B$10*12,"",A127+1))</f>
        <v/>
      </c>
      <c r="B128" s="30">
        <f>IF(A128="","",EDATE(B127,1))</f>
        <v/>
      </c>
      <c r="C128" s="16">
        <f>IF(A128="","",I127)</f>
        <v/>
      </c>
      <c r="D128" s="16">
        <f>IF(A128="","",Simulation!$B$15)</f>
        <v/>
      </c>
      <c r="E128" s="16">
        <f>IF(A128="","",C128*Simulation!$B$11/12)</f>
        <v/>
      </c>
      <c r="F128" s="16">
        <f>IF(A128="","",D128-E128)</f>
        <v/>
      </c>
      <c r="G128" s="16">
        <f>IF(A128="","",Simulation!$B$16)</f>
        <v/>
      </c>
      <c r="H128" s="16">
        <f>IF(A128="","",D128+G128)</f>
        <v/>
      </c>
      <c r="I128" s="16">
        <f>IF(A128="","",MAX(0,C128-F128))</f>
        <v/>
      </c>
      <c r="J128" s="17">
        <f>IF(A128="",0,IFERROR(E128/D128,0))</f>
        <v/>
      </c>
      <c r="K128" s="16">
        <f>SUM(E$4:E128)</f>
        <v/>
      </c>
      <c r="L128" s="16">
        <f>SUM(F$4:F128)</f>
        <v/>
      </c>
    </row>
    <row r="129">
      <c r="A129" s="18">
        <f>IF(A128="","",IF(A128&gt;=Simulation!$B$10*12,"",A128+1))</f>
        <v/>
      </c>
      <c r="B129" s="31">
        <f>IF(A129="","",EDATE(B128,1))</f>
        <v/>
      </c>
      <c r="C129" s="7">
        <f>IF(A129="","",I128)</f>
        <v/>
      </c>
      <c r="D129" s="7">
        <f>IF(A129="","",Simulation!$B$15)</f>
        <v/>
      </c>
      <c r="E129" s="7">
        <f>IF(A129="","",C129*Simulation!$B$11/12)</f>
        <v/>
      </c>
      <c r="F129" s="7">
        <f>IF(A129="","",D129-E129)</f>
        <v/>
      </c>
      <c r="G129" s="7">
        <f>IF(A129="","",Simulation!$B$16)</f>
        <v/>
      </c>
      <c r="H129" s="7">
        <f>IF(A129="","",D129+G129)</f>
        <v/>
      </c>
      <c r="I129" s="7">
        <f>IF(A129="","",MAX(0,C129-F129))</f>
        <v/>
      </c>
      <c r="J129" s="11">
        <f>IF(A129="",0,IFERROR(E129/D129,0))</f>
        <v/>
      </c>
      <c r="K129" s="7">
        <f>SUM(E$4:E129)</f>
        <v/>
      </c>
      <c r="L129" s="7">
        <f>SUM(F$4:F129)</f>
        <v/>
      </c>
    </row>
    <row r="130">
      <c r="A130" s="14">
        <f>IF(A129="","",IF(A129&gt;=Simulation!$B$10*12,"",A129+1))</f>
        <v/>
      </c>
      <c r="B130" s="30">
        <f>IF(A130="","",EDATE(B129,1))</f>
        <v/>
      </c>
      <c r="C130" s="16">
        <f>IF(A130="","",I129)</f>
        <v/>
      </c>
      <c r="D130" s="16">
        <f>IF(A130="","",Simulation!$B$15)</f>
        <v/>
      </c>
      <c r="E130" s="16">
        <f>IF(A130="","",C130*Simulation!$B$11/12)</f>
        <v/>
      </c>
      <c r="F130" s="16">
        <f>IF(A130="","",D130-E130)</f>
        <v/>
      </c>
      <c r="G130" s="16">
        <f>IF(A130="","",Simulation!$B$16)</f>
        <v/>
      </c>
      <c r="H130" s="16">
        <f>IF(A130="","",D130+G130)</f>
        <v/>
      </c>
      <c r="I130" s="16">
        <f>IF(A130="","",MAX(0,C130-F130))</f>
        <v/>
      </c>
      <c r="J130" s="17">
        <f>IF(A130="",0,IFERROR(E130/D130,0))</f>
        <v/>
      </c>
      <c r="K130" s="16">
        <f>SUM(E$4:E130)</f>
        <v/>
      </c>
      <c r="L130" s="16">
        <f>SUM(F$4:F130)</f>
        <v/>
      </c>
    </row>
    <row r="131">
      <c r="A131" s="18">
        <f>IF(A130="","",IF(A130&gt;=Simulation!$B$10*12,"",A130+1))</f>
        <v/>
      </c>
      <c r="B131" s="31">
        <f>IF(A131="","",EDATE(B130,1))</f>
        <v/>
      </c>
      <c r="C131" s="7">
        <f>IF(A131="","",I130)</f>
        <v/>
      </c>
      <c r="D131" s="7">
        <f>IF(A131="","",Simulation!$B$15)</f>
        <v/>
      </c>
      <c r="E131" s="7">
        <f>IF(A131="","",C131*Simulation!$B$11/12)</f>
        <v/>
      </c>
      <c r="F131" s="7">
        <f>IF(A131="","",D131-E131)</f>
        <v/>
      </c>
      <c r="G131" s="7">
        <f>IF(A131="","",Simulation!$B$16)</f>
        <v/>
      </c>
      <c r="H131" s="7">
        <f>IF(A131="","",D131+G131)</f>
        <v/>
      </c>
      <c r="I131" s="7">
        <f>IF(A131="","",MAX(0,C131-F131))</f>
        <v/>
      </c>
      <c r="J131" s="11">
        <f>IF(A131="",0,IFERROR(E131/D131,0))</f>
        <v/>
      </c>
      <c r="K131" s="7">
        <f>SUM(E$4:E131)</f>
        <v/>
      </c>
      <c r="L131" s="7">
        <f>SUM(F$4:F131)</f>
        <v/>
      </c>
    </row>
    <row r="132">
      <c r="A132" s="14">
        <f>IF(A131="","",IF(A131&gt;=Simulation!$B$10*12,"",A131+1))</f>
        <v/>
      </c>
      <c r="B132" s="30">
        <f>IF(A132="","",EDATE(B131,1))</f>
        <v/>
      </c>
      <c r="C132" s="16">
        <f>IF(A132="","",I131)</f>
        <v/>
      </c>
      <c r="D132" s="16">
        <f>IF(A132="","",Simulation!$B$15)</f>
        <v/>
      </c>
      <c r="E132" s="16">
        <f>IF(A132="","",C132*Simulation!$B$11/12)</f>
        <v/>
      </c>
      <c r="F132" s="16">
        <f>IF(A132="","",D132-E132)</f>
        <v/>
      </c>
      <c r="G132" s="16">
        <f>IF(A132="","",Simulation!$B$16)</f>
        <v/>
      </c>
      <c r="H132" s="16">
        <f>IF(A132="","",D132+G132)</f>
        <v/>
      </c>
      <c r="I132" s="16">
        <f>IF(A132="","",MAX(0,C132-F132))</f>
        <v/>
      </c>
      <c r="J132" s="17">
        <f>IF(A132="",0,IFERROR(E132/D132,0))</f>
        <v/>
      </c>
      <c r="K132" s="16">
        <f>SUM(E$4:E132)</f>
        <v/>
      </c>
      <c r="L132" s="16">
        <f>SUM(F$4:F132)</f>
        <v/>
      </c>
    </row>
    <row r="133">
      <c r="A133" s="18">
        <f>IF(A132="","",IF(A132&gt;=Simulation!$B$10*12,"",A132+1))</f>
        <v/>
      </c>
      <c r="B133" s="31">
        <f>IF(A133="","",EDATE(B132,1))</f>
        <v/>
      </c>
      <c r="C133" s="7">
        <f>IF(A133="","",I132)</f>
        <v/>
      </c>
      <c r="D133" s="7">
        <f>IF(A133="","",Simulation!$B$15)</f>
        <v/>
      </c>
      <c r="E133" s="7">
        <f>IF(A133="","",C133*Simulation!$B$11/12)</f>
        <v/>
      </c>
      <c r="F133" s="7">
        <f>IF(A133="","",D133-E133)</f>
        <v/>
      </c>
      <c r="G133" s="7">
        <f>IF(A133="","",Simulation!$B$16)</f>
        <v/>
      </c>
      <c r="H133" s="7">
        <f>IF(A133="","",D133+G133)</f>
        <v/>
      </c>
      <c r="I133" s="7">
        <f>IF(A133="","",MAX(0,C133-F133))</f>
        <v/>
      </c>
      <c r="J133" s="11">
        <f>IF(A133="",0,IFERROR(E133/D133,0))</f>
        <v/>
      </c>
      <c r="K133" s="7">
        <f>SUM(E$4:E133)</f>
        <v/>
      </c>
      <c r="L133" s="7">
        <f>SUM(F$4:F133)</f>
        <v/>
      </c>
    </row>
    <row r="134">
      <c r="A134" s="14">
        <f>IF(A133="","",IF(A133&gt;=Simulation!$B$10*12,"",A133+1))</f>
        <v/>
      </c>
      <c r="B134" s="30">
        <f>IF(A134="","",EDATE(B133,1))</f>
        <v/>
      </c>
      <c r="C134" s="16">
        <f>IF(A134="","",I133)</f>
        <v/>
      </c>
      <c r="D134" s="16">
        <f>IF(A134="","",Simulation!$B$15)</f>
        <v/>
      </c>
      <c r="E134" s="16">
        <f>IF(A134="","",C134*Simulation!$B$11/12)</f>
        <v/>
      </c>
      <c r="F134" s="16">
        <f>IF(A134="","",D134-E134)</f>
        <v/>
      </c>
      <c r="G134" s="16">
        <f>IF(A134="","",Simulation!$B$16)</f>
        <v/>
      </c>
      <c r="H134" s="16">
        <f>IF(A134="","",D134+G134)</f>
        <v/>
      </c>
      <c r="I134" s="16">
        <f>IF(A134="","",MAX(0,C134-F134))</f>
        <v/>
      </c>
      <c r="J134" s="17">
        <f>IF(A134="",0,IFERROR(E134/D134,0))</f>
        <v/>
      </c>
      <c r="K134" s="16">
        <f>SUM(E$4:E134)</f>
        <v/>
      </c>
      <c r="L134" s="16">
        <f>SUM(F$4:F134)</f>
        <v/>
      </c>
    </row>
    <row r="135">
      <c r="A135" s="18">
        <f>IF(A134="","",IF(A134&gt;=Simulation!$B$10*12,"",A134+1))</f>
        <v/>
      </c>
      <c r="B135" s="31">
        <f>IF(A135="","",EDATE(B134,1))</f>
        <v/>
      </c>
      <c r="C135" s="7">
        <f>IF(A135="","",I134)</f>
        <v/>
      </c>
      <c r="D135" s="7">
        <f>IF(A135="","",Simulation!$B$15)</f>
        <v/>
      </c>
      <c r="E135" s="7">
        <f>IF(A135="","",C135*Simulation!$B$11/12)</f>
        <v/>
      </c>
      <c r="F135" s="7">
        <f>IF(A135="","",D135-E135)</f>
        <v/>
      </c>
      <c r="G135" s="7">
        <f>IF(A135="","",Simulation!$B$16)</f>
        <v/>
      </c>
      <c r="H135" s="7">
        <f>IF(A135="","",D135+G135)</f>
        <v/>
      </c>
      <c r="I135" s="7">
        <f>IF(A135="","",MAX(0,C135-F135))</f>
        <v/>
      </c>
      <c r="J135" s="11">
        <f>IF(A135="",0,IFERROR(E135/D135,0))</f>
        <v/>
      </c>
      <c r="K135" s="7">
        <f>SUM(E$4:E135)</f>
        <v/>
      </c>
      <c r="L135" s="7">
        <f>SUM(F$4:F135)</f>
        <v/>
      </c>
    </row>
    <row r="136">
      <c r="A136" s="14">
        <f>IF(A135="","",IF(A135&gt;=Simulation!$B$10*12,"",A135+1))</f>
        <v/>
      </c>
      <c r="B136" s="30">
        <f>IF(A136="","",EDATE(B135,1))</f>
        <v/>
      </c>
      <c r="C136" s="16">
        <f>IF(A136="","",I135)</f>
        <v/>
      </c>
      <c r="D136" s="16">
        <f>IF(A136="","",Simulation!$B$15)</f>
        <v/>
      </c>
      <c r="E136" s="16">
        <f>IF(A136="","",C136*Simulation!$B$11/12)</f>
        <v/>
      </c>
      <c r="F136" s="16">
        <f>IF(A136="","",D136-E136)</f>
        <v/>
      </c>
      <c r="G136" s="16">
        <f>IF(A136="","",Simulation!$B$16)</f>
        <v/>
      </c>
      <c r="H136" s="16">
        <f>IF(A136="","",D136+G136)</f>
        <v/>
      </c>
      <c r="I136" s="16">
        <f>IF(A136="","",MAX(0,C136-F136))</f>
        <v/>
      </c>
      <c r="J136" s="17">
        <f>IF(A136="",0,IFERROR(E136/D136,0))</f>
        <v/>
      </c>
      <c r="K136" s="16">
        <f>SUM(E$4:E136)</f>
        <v/>
      </c>
      <c r="L136" s="16">
        <f>SUM(F$4:F136)</f>
        <v/>
      </c>
    </row>
    <row r="137">
      <c r="A137" s="18">
        <f>IF(A136="","",IF(A136&gt;=Simulation!$B$10*12,"",A136+1))</f>
        <v/>
      </c>
      <c r="B137" s="31">
        <f>IF(A137="","",EDATE(B136,1))</f>
        <v/>
      </c>
      <c r="C137" s="7">
        <f>IF(A137="","",I136)</f>
        <v/>
      </c>
      <c r="D137" s="7">
        <f>IF(A137="","",Simulation!$B$15)</f>
        <v/>
      </c>
      <c r="E137" s="7">
        <f>IF(A137="","",C137*Simulation!$B$11/12)</f>
        <v/>
      </c>
      <c r="F137" s="7">
        <f>IF(A137="","",D137-E137)</f>
        <v/>
      </c>
      <c r="G137" s="7">
        <f>IF(A137="","",Simulation!$B$16)</f>
        <v/>
      </c>
      <c r="H137" s="7">
        <f>IF(A137="","",D137+G137)</f>
        <v/>
      </c>
      <c r="I137" s="7">
        <f>IF(A137="","",MAX(0,C137-F137))</f>
        <v/>
      </c>
      <c r="J137" s="11">
        <f>IF(A137="",0,IFERROR(E137/D137,0))</f>
        <v/>
      </c>
      <c r="K137" s="7">
        <f>SUM(E$4:E137)</f>
        <v/>
      </c>
      <c r="L137" s="7">
        <f>SUM(F$4:F137)</f>
        <v/>
      </c>
    </row>
    <row r="138">
      <c r="A138" s="14">
        <f>IF(A137="","",IF(A137&gt;=Simulation!$B$10*12,"",A137+1))</f>
        <v/>
      </c>
      <c r="B138" s="30">
        <f>IF(A138="","",EDATE(B137,1))</f>
        <v/>
      </c>
      <c r="C138" s="16">
        <f>IF(A138="","",I137)</f>
        <v/>
      </c>
      <c r="D138" s="16">
        <f>IF(A138="","",Simulation!$B$15)</f>
        <v/>
      </c>
      <c r="E138" s="16">
        <f>IF(A138="","",C138*Simulation!$B$11/12)</f>
        <v/>
      </c>
      <c r="F138" s="16">
        <f>IF(A138="","",D138-E138)</f>
        <v/>
      </c>
      <c r="G138" s="16">
        <f>IF(A138="","",Simulation!$B$16)</f>
        <v/>
      </c>
      <c r="H138" s="16">
        <f>IF(A138="","",D138+G138)</f>
        <v/>
      </c>
      <c r="I138" s="16">
        <f>IF(A138="","",MAX(0,C138-F138))</f>
        <v/>
      </c>
      <c r="J138" s="17">
        <f>IF(A138="",0,IFERROR(E138/D138,0))</f>
        <v/>
      </c>
      <c r="K138" s="16">
        <f>SUM(E$4:E138)</f>
        <v/>
      </c>
      <c r="L138" s="16">
        <f>SUM(F$4:F138)</f>
        <v/>
      </c>
    </row>
    <row r="139">
      <c r="A139" s="18">
        <f>IF(A138="","",IF(A138&gt;=Simulation!$B$10*12,"",A138+1))</f>
        <v/>
      </c>
      <c r="B139" s="31">
        <f>IF(A139="","",EDATE(B138,1))</f>
        <v/>
      </c>
      <c r="C139" s="7">
        <f>IF(A139="","",I138)</f>
        <v/>
      </c>
      <c r="D139" s="7">
        <f>IF(A139="","",Simulation!$B$15)</f>
        <v/>
      </c>
      <c r="E139" s="7">
        <f>IF(A139="","",C139*Simulation!$B$11/12)</f>
        <v/>
      </c>
      <c r="F139" s="7">
        <f>IF(A139="","",D139-E139)</f>
        <v/>
      </c>
      <c r="G139" s="7">
        <f>IF(A139="","",Simulation!$B$16)</f>
        <v/>
      </c>
      <c r="H139" s="7">
        <f>IF(A139="","",D139+G139)</f>
        <v/>
      </c>
      <c r="I139" s="7">
        <f>IF(A139="","",MAX(0,C139-F139))</f>
        <v/>
      </c>
      <c r="J139" s="11">
        <f>IF(A139="",0,IFERROR(E139/D139,0))</f>
        <v/>
      </c>
      <c r="K139" s="7">
        <f>SUM(E$4:E139)</f>
        <v/>
      </c>
      <c r="L139" s="7">
        <f>SUM(F$4:F139)</f>
        <v/>
      </c>
    </row>
    <row r="140">
      <c r="A140" s="14">
        <f>IF(A139="","",IF(A139&gt;=Simulation!$B$10*12,"",A139+1))</f>
        <v/>
      </c>
      <c r="B140" s="30">
        <f>IF(A140="","",EDATE(B139,1))</f>
        <v/>
      </c>
      <c r="C140" s="16">
        <f>IF(A140="","",I139)</f>
        <v/>
      </c>
      <c r="D140" s="16">
        <f>IF(A140="","",Simulation!$B$15)</f>
        <v/>
      </c>
      <c r="E140" s="16">
        <f>IF(A140="","",C140*Simulation!$B$11/12)</f>
        <v/>
      </c>
      <c r="F140" s="16">
        <f>IF(A140="","",D140-E140)</f>
        <v/>
      </c>
      <c r="G140" s="16">
        <f>IF(A140="","",Simulation!$B$16)</f>
        <v/>
      </c>
      <c r="H140" s="16">
        <f>IF(A140="","",D140+G140)</f>
        <v/>
      </c>
      <c r="I140" s="16">
        <f>IF(A140="","",MAX(0,C140-F140))</f>
        <v/>
      </c>
      <c r="J140" s="17">
        <f>IF(A140="",0,IFERROR(E140/D140,0))</f>
        <v/>
      </c>
      <c r="K140" s="16">
        <f>SUM(E$4:E140)</f>
        <v/>
      </c>
      <c r="L140" s="16">
        <f>SUM(F$4:F140)</f>
        <v/>
      </c>
    </row>
    <row r="141">
      <c r="A141" s="18">
        <f>IF(A140="","",IF(A140&gt;=Simulation!$B$10*12,"",A140+1))</f>
        <v/>
      </c>
      <c r="B141" s="31">
        <f>IF(A141="","",EDATE(B140,1))</f>
        <v/>
      </c>
      <c r="C141" s="7">
        <f>IF(A141="","",I140)</f>
        <v/>
      </c>
      <c r="D141" s="7">
        <f>IF(A141="","",Simulation!$B$15)</f>
        <v/>
      </c>
      <c r="E141" s="7">
        <f>IF(A141="","",C141*Simulation!$B$11/12)</f>
        <v/>
      </c>
      <c r="F141" s="7">
        <f>IF(A141="","",D141-E141)</f>
        <v/>
      </c>
      <c r="G141" s="7">
        <f>IF(A141="","",Simulation!$B$16)</f>
        <v/>
      </c>
      <c r="H141" s="7">
        <f>IF(A141="","",D141+G141)</f>
        <v/>
      </c>
      <c r="I141" s="7">
        <f>IF(A141="","",MAX(0,C141-F141))</f>
        <v/>
      </c>
      <c r="J141" s="11">
        <f>IF(A141="",0,IFERROR(E141/D141,0))</f>
        <v/>
      </c>
      <c r="K141" s="7">
        <f>SUM(E$4:E141)</f>
        <v/>
      </c>
      <c r="L141" s="7">
        <f>SUM(F$4:F141)</f>
        <v/>
      </c>
    </row>
    <row r="142">
      <c r="A142" s="14">
        <f>IF(A141="","",IF(A141&gt;=Simulation!$B$10*12,"",A141+1))</f>
        <v/>
      </c>
      <c r="B142" s="30">
        <f>IF(A142="","",EDATE(B141,1))</f>
        <v/>
      </c>
      <c r="C142" s="16">
        <f>IF(A142="","",I141)</f>
        <v/>
      </c>
      <c r="D142" s="16">
        <f>IF(A142="","",Simulation!$B$15)</f>
        <v/>
      </c>
      <c r="E142" s="16">
        <f>IF(A142="","",C142*Simulation!$B$11/12)</f>
        <v/>
      </c>
      <c r="F142" s="16">
        <f>IF(A142="","",D142-E142)</f>
        <v/>
      </c>
      <c r="G142" s="16">
        <f>IF(A142="","",Simulation!$B$16)</f>
        <v/>
      </c>
      <c r="H142" s="16">
        <f>IF(A142="","",D142+G142)</f>
        <v/>
      </c>
      <c r="I142" s="16">
        <f>IF(A142="","",MAX(0,C142-F142))</f>
        <v/>
      </c>
      <c r="J142" s="17">
        <f>IF(A142="",0,IFERROR(E142/D142,0))</f>
        <v/>
      </c>
      <c r="K142" s="16">
        <f>SUM(E$4:E142)</f>
        <v/>
      </c>
      <c r="L142" s="16">
        <f>SUM(F$4:F142)</f>
        <v/>
      </c>
    </row>
    <row r="143">
      <c r="A143" s="18">
        <f>IF(A142="","",IF(A142&gt;=Simulation!$B$10*12,"",A142+1))</f>
        <v/>
      </c>
      <c r="B143" s="31">
        <f>IF(A143="","",EDATE(B142,1))</f>
        <v/>
      </c>
      <c r="C143" s="7">
        <f>IF(A143="","",I142)</f>
        <v/>
      </c>
      <c r="D143" s="7">
        <f>IF(A143="","",Simulation!$B$15)</f>
        <v/>
      </c>
      <c r="E143" s="7">
        <f>IF(A143="","",C143*Simulation!$B$11/12)</f>
        <v/>
      </c>
      <c r="F143" s="7">
        <f>IF(A143="","",D143-E143)</f>
        <v/>
      </c>
      <c r="G143" s="7">
        <f>IF(A143="","",Simulation!$B$16)</f>
        <v/>
      </c>
      <c r="H143" s="7">
        <f>IF(A143="","",D143+G143)</f>
        <v/>
      </c>
      <c r="I143" s="7">
        <f>IF(A143="","",MAX(0,C143-F143))</f>
        <v/>
      </c>
      <c r="J143" s="11">
        <f>IF(A143="",0,IFERROR(E143/D143,0))</f>
        <v/>
      </c>
      <c r="K143" s="7">
        <f>SUM(E$4:E143)</f>
        <v/>
      </c>
      <c r="L143" s="7">
        <f>SUM(F$4:F143)</f>
        <v/>
      </c>
    </row>
    <row r="144">
      <c r="A144" s="14">
        <f>IF(A143="","",IF(A143&gt;=Simulation!$B$10*12,"",A143+1))</f>
        <v/>
      </c>
      <c r="B144" s="30">
        <f>IF(A144="","",EDATE(B143,1))</f>
        <v/>
      </c>
      <c r="C144" s="16">
        <f>IF(A144="","",I143)</f>
        <v/>
      </c>
      <c r="D144" s="16">
        <f>IF(A144="","",Simulation!$B$15)</f>
        <v/>
      </c>
      <c r="E144" s="16">
        <f>IF(A144="","",C144*Simulation!$B$11/12)</f>
        <v/>
      </c>
      <c r="F144" s="16">
        <f>IF(A144="","",D144-E144)</f>
        <v/>
      </c>
      <c r="G144" s="16">
        <f>IF(A144="","",Simulation!$B$16)</f>
        <v/>
      </c>
      <c r="H144" s="16">
        <f>IF(A144="","",D144+G144)</f>
        <v/>
      </c>
      <c r="I144" s="16">
        <f>IF(A144="","",MAX(0,C144-F144))</f>
        <v/>
      </c>
      <c r="J144" s="17">
        <f>IF(A144="",0,IFERROR(E144/D144,0))</f>
        <v/>
      </c>
      <c r="K144" s="16">
        <f>SUM(E$4:E144)</f>
        <v/>
      </c>
      <c r="L144" s="16">
        <f>SUM(F$4:F144)</f>
        <v/>
      </c>
    </row>
    <row r="145">
      <c r="A145" s="18">
        <f>IF(A144="","",IF(A144&gt;=Simulation!$B$10*12,"",A144+1))</f>
        <v/>
      </c>
      <c r="B145" s="31">
        <f>IF(A145="","",EDATE(B144,1))</f>
        <v/>
      </c>
      <c r="C145" s="7">
        <f>IF(A145="","",I144)</f>
        <v/>
      </c>
      <c r="D145" s="7">
        <f>IF(A145="","",Simulation!$B$15)</f>
        <v/>
      </c>
      <c r="E145" s="7">
        <f>IF(A145="","",C145*Simulation!$B$11/12)</f>
        <v/>
      </c>
      <c r="F145" s="7">
        <f>IF(A145="","",D145-E145)</f>
        <v/>
      </c>
      <c r="G145" s="7">
        <f>IF(A145="","",Simulation!$B$16)</f>
        <v/>
      </c>
      <c r="H145" s="7">
        <f>IF(A145="","",D145+G145)</f>
        <v/>
      </c>
      <c r="I145" s="7">
        <f>IF(A145="","",MAX(0,C145-F145))</f>
        <v/>
      </c>
      <c r="J145" s="11">
        <f>IF(A145="",0,IFERROR(E145/D145,0))</f>
        <v/>
      </c>
      <c r="K145" s="7">
        <f>SUM(E$4:E145)</f>
        <v/>
      </c>
      <c r="L145" s="7">
        <f>SUM(F$4:F145)</f>
        <v/>
      </c>
    </row>
    <row r="146">
      <c r="A146" s="14">
        <f>IF(A145="","",IF(A145&gt;=Simulation!$B$10*12,"",A145+1))</f>
        <v/>
      </c>
      <c r="B146" s="30">
        <f>IF(A146="","",EDATE(B145,1))</f>
        <v/>
      </c>
      <c r="C146" s="16">
        <f>IF(A146="","",I145)</f>
        <v/>
      </c>
      <c r="D146" s="16">
        <f>IF(A146="","",Simulation!$B$15)</f>
        <v/>
      </c>
      <c r="E146" s="16">
        <f>IF(A146="","",C146*Simulation!$B$11/12)</f>
        <v/>
      </c>
      <c r="F146" s="16">
        <f>IF(A146="","",D146-E146)</f>
        <v/>
      </c>
      <c r="G146" s="16">
        <f>IF(A146="","",Simulation!$B$16)</f>
        <v/>
      </c>
      <c r="H146" s="16">
        <f>IF(A146="","",D146+G146)</f>
        <v/>
      </c>
      <c r="I146" s="16">
        <f>IF(A146="","",MAX(0,C146-F146))</f>
        <v/>
      </c>
      <c r="J146" s="17">
        <f>IF(A146="",0,IFERROR(E146/D146,0))</f>
        <v/>
      </c>
      <c r="K146" s="16">
        <f>SUM(E$4:E146)</f>
        <v/>
      </c>
      <c r="L146" s="16">
        <f>SUM(F$4:F146)</f>
        <v/>
      </c>
    </row>
    <row r="147">
      <c r="A147" s="18">
        <f>IF(A146="","",IF(A146&gt;=Simulation!$B$10*12,"",A146+1))</f>
        <v/>
      </c>
      <c r="B147" s="31">
        <f>IF(A147="","",EDATE(B146,1))</f>
        <v/>
      </c>
      <c r="C147" s="7">
        <f>IF(A147="","",I146)</f>
        <v/>
      </c>
      <c r="D147" s="7">
        <f>IF(A147="","",Simulation!$B$15)</f>
        <v/>
      </c>
      <c r="E147" s="7">
        <f>IF(A147="","",C147*Simulation!$B$11/12)</f>
        <v/>
      </c>
      <c r="F147" s="7">
        <f>IF(A147="","",D147-E147)</f>
        <v/>
      </c>
      <c r="G147" s="7">
        <f>IF(A147="","",Simulation!$B$16)</f>
        <v/>
      </c>
      <c r="H147" s="7">
        <f>IF(A147="","",D147+G147)</f>
        <v/>
      </c>
      <c r="I147" s="7">
        <f>IF(A147="","",MAX(0,C147-F147))</f>
        <v/>
      </c>
      <c r="J147" s="11">
        <f>IF(A147="",0,IFERROR(E147/D147,0))</f>
        <v/>
      </c>
      <c r="K147" s="7">
        <f>SUM(E$4:E147)</f>
        <v/>
      </c>
      <c r="L147" s="7">
        <f>SUM(F$4:F147)</f>
        <v/>
      </c>
    </row>
    <row r="148">
      <c r="A148" s="14">
        <f>IF(A147="","",IF(A147&gt;=Simulation!$B$10*12,"",A147+1))</f>
        <v/>
      </c>
      <c r="B148" s="30">
        <f>IF(A148="","",EDATE(B147,1))</f>
        <v/>
      </c>
      <c r="C148" s="16">
        <f>IF(A148="","",I147)</f>
        <v/>
      </c>
      <c r="D148" s="16">
        <f>IF(A148="","",Simulation!$B$15)</f>
        <v/>
      </c>
      <c r="E148" s="16">
        <f>IF(A148="","",C148*Simulation!$B$11/12)</f>
        <v/>
      </c>
      <c r="F148" s="16">
        <f>IF(A148="","",D148-E148)</f>
        <v/>
      </c>
      <c r="G148" s="16">
        <f>IF(A148="","",Simulation!$B$16)</f>
        <v/>
      </c>
      <c r="H148" s="16">
        <f>IF(A148="","",D148+G148)</f>
        <v/>
      </c>
      <c r="I148" s="16">
        <f>IF(A148="","",MAX(0,C148-F148))</f>
        <v/>
      </c>
      <c r="J148" s="17">
        <f>IF(A148="",0,IFERROR(E148/D148,0))</f>
        <v/>
      </c>
      <c r="K148" s="16">
        <f>SUM(E$4:E148)</f>
        <v/>
      </c>
      <c r="L148" s="16">
        <f>SUM(F$4:F148)</f>
        <v/>
      </c>
    </row>
    <row r="149">
      <c r="A149" s="18">
        <f>IF(A148="","",IF(A148&gt;=Simulation!$B$10*12,"",A148+1))</f>
        <v/>
      </c>
      <c r="B149" s="31">
        <f>IF(A149="","",EDATE(B148,1))</f>
        <v/>
      </c>
      <c r="C149" s="7">
        <f>IF(A149="","",I148)</f>
        <v/>
      </c>
      <c r="D149" s="7">
        <f>IF(A149="","",Simulation!$B$15)</f>
        <v/>
      </c>
      <c r="E149" s="7">
        <f>IF(A149="","",C149*Simulation!$B$11/12)</f>
        <v/>
      </c>
      <c r="F149" s="7">
        <f>IF(A149="","",D149-E149)</f>
        <v/>
      </c>
      <c r="G149" s="7">
        <f>IF(A149="","",Simulation!$B$16)</f>
        <v/>
      </c>
      <c r="H149" s="7">
        <f>IF(A149="","",D149+G149)</f>
        <v/>
      </c>
      <c r="I149" s="7">
        <f>IF(A149="","",MAX(0,C149-F149))</f>
        <v/>
      </c>
      <c r="J149" s="11">
        <f>IF(A149="",0,IFERROR(E149/D149,0))</f>
        <v/>
      </c>
      <c r="K149" s="7">
        <f>SUM(E$4:E149)</f>
        <v/>
      </c>
      <c r="L149" s="7">
        <f>SUM(F$4:F149)</f>
        <v/>
      </c>
    </row>
    <row r="150">
      <c r="A150" s="14">
        <f>IF(A149="","",IF(A149&gt;=Simulation!$B$10*12,"",A149+1))</f>
        <v/>
      </c>
      <c r="B150" s="30">
        <f>IF(A150="","",EDATE(B149,1))</f>
        <v/>
      </c>
      <c r="C150" s="16">
        <f>IF(A150="","",I149)</f>
        <v/>
      </c>
      <c r="D150" s="16">
        <f>IF(A150="","",Simulation!$B$15)</f>
        <v/>
      </c>
      <c r="E150" s="16">
        <f>IF(A150="","",C150*Simulation!$B$11/12)</f>
        <v/>
      </c>
      <c r="F150" s="16">
        <f>IF(A150="","",D150-E150)</f>
        <v/>
      </c>
      <c r="G150" s="16">
        <f>IF(A150="","",Simulation!$B$16)</f>
        <v/>
      </c>
      <c r="H150" s="16">
        <f>IF(A150="","",D150+G150)</f>
        <v/>
      </c>
      <c r="I150" s="16">
        <f>IF(A150="","",MAX(0,C150-F150))</f>
        <v/>
      </c>
      <c r="J150" s="17">
        <f>IF(A150="",0,IFERROR(E150/D150,0))</f>
        <v/>
      </c>
      <c r="K150" s="16">
        <f>SUM(E$4:E150)</f>
        <v/>
      </c>
      <c r="L150" s="16">
        <f>SUM(F$4:F150)</f>
        <v/>
      </c>
    </row>
    <row r="151">
      <c r="A151" s="18">
        <f>IF(A150="","",IF(A150&gt;=Simulation!$B$10*12,"",A150+1))</f>
        <v/>
      </c>
      <c r="B151" s="31">
        <f>IF(A151="","",EDATE(B150,1))</f>
        <v/>
      </c>
      <c r="C151" s="7">
        <f>IF(A151="","",I150)</f>
        <v/>
      </c>
      <c r="D151" s="7">
        <f>IF(A151="","",Simulation!$B$15)</f>
        <v/>
      </c>
      <c r="E151" s="7">
        <f>IF(A151="","",C151*Simulation!$B$11/12)</f>
        <v/>
      </c>
      <c r="F151" s="7">
        <f>IF(A151="","",D151-E151)</f>
        <v/>
      </c>
      <c r="G151" s="7">
        <f>IF(A151="","",Simulation!$B$16)</f>
        <v/>
      </c>
      <c r="H151" s="7">
        <f>IF(A151="","",D151+G151)</f>
        <v/>
      </c>
      <c r="I151" s="7">
        <f>IF(A151="","",MAX(0,C151-F151))</f>
        <v/>
      </c>
      <c r="J151" s="11">
        <f>IF(A151="",0,IFERROR(E151/D151,0))</f>
        <v/>
      </c>
      <c r="K151" s="7">
        <f>SUM(E$4:E151)</f>
        <v/>
      </c>
      <c r="L151" s="7">
        <f>SUM(F$4:F151)</f>
        <v/>
      </c>
    </row>
    <row r="152">
      <c r="A152" s="14">
        <f>IF(A151="","",IF(A151&gt;=Simulation!$B$10*12,"",A151+1))</f>
        <v/>
      </c>
      <c r="B152" s="30">
        <f>IF(A152="","",EDATE(B151,1))</f>
        <v/>
      </c>
      <c r="C152" s="16">
        <f>IF(A152="","",I151)</f>
        <v/>
      </c>
      <c r="D152" s="16">
        <f>IF(A152="","",Simulation!$B$15)</f>
        <v/>
      </c>
      <c r="E152" s="16">
        <f>IF(A152="","",C152*Simulation!$B$11/12)</f>
        <v/>
      </c>
      <c r="F152" s="16">
        <f>IF(A152="","",D152-E152)</f>
        <v/>
      </c>
      <c r="G152" s="16">
        <f>IF(A152="","",Simulation!$B$16)</f>
        <v/>
      </c>
      <c r="H152" s="16">
        <f>IF(A152="","",D152+G152)</f>
        <v/>
      </c>
      <c r="I152" s="16">
        <f>IF(A152="","",MAX(0,C152-F152))</f>
        <v/>
      </c>
      <c r="J152" s="17">
        <f>IF(A152="",0,IFERROR(E152/D152,0))</f>
        <v/>
      </c>
      <c r="K152" s="16">
        <f>SUM(E$4:E152)</f>
        <v/>
      </c>
      <c r="L152" s="16">
        <f>SUM(F$4:F152)</f>
        <v/>
      </c>
    </row>
    <row r="153">
      <c r="A153" s="18">
        <f>IF(A152="","",IF(A152&gt;=Simulation!$B$10*12,"",A152+1))</f>
        <v/>
      </c>
      <c r="B153" s="31">
        <f>IF(A153="","",EDATE(B152,1))</f>
        <v/>
      </c>
      <c r="C153" s="7">
        <f>IF(A153="","",I152)</f>
        <v/>
      </c>
      <c r="D153" s="7">
        <f>IF(A153="","",Simulation!$B$15)</f>
        <v/>
      </c>
      <c r="E153" s="7">
        <f>IF(A153="","",C153*Simulation!$B$11/12)</f>
        <v/>
      </c>
      <c r="F153" s="7">
        <f>IF(A153="","",D153-E153)</f>
        <v/>
      </c>
      <c r="G153" s="7">
        <f>IF(A153="","",Simulation!$B$16)</f>
        <v/>
      </c>
      <c r="H153" s="7">
        <f>IF(A153="","",D153+G153)</f>
        <v/>
      </c>
      <c r="I153" s="7">
        <f>IF(A153="","",MAX(0,C153-F153))</f>
        <v/>
      </c>
      <c r="J153" s="11">
        <f>IF(A153="",0,IFERROR(E153/D153,0))</f>
        <v/>
      </c>
      <c r="K153" s="7">
        <f>SUM(E$4:E153)</f>
        <v/>
      </c>
      <c r="L153" s="7">
        <f>SUM(F$4:F153)</f>
        <v/>
      </c>
    </row>
    <row r="154">
      <c r="A154" s="14">
        <f>IF(A153="","",IF(A153&gt;=Simulation!$B$10*12,"",A153+1))</f>
        <v/>
      </c>
      <c r="B154" s="30">
        <f>IF(A154="","",EDATE(B153,1))</f>
        <v/>
      </c>
      <c r="C154" s="16">
        <f>IF(A154="","",I153)</f>
        <v/>
      </c>
      <c r="D154" s="16">
        <f>IF(A154="","",Simulation!$B$15)</f>
        <v/>
      </c>
      <c r="E154" s="16">
        <f>IF(A154="","",C154*Simulation!$B$11/12)</f>
        <v/>
      </c>
      <c r="F154" s="16">
        <f>IF(A154="","",D154-E154)</f>
        <v/>
      </c>
      <c r="G154" s="16">
        <f>IF(A154="","",Simulation!$B$16)</f>
        <v/>
      </c>
      <c r="H154" s="16">
        <f>IF(A154="","",D154+G154)</f>
        <v/>
      </c>
      <c r="I154" s="16">
        <f>IF(A154="","",MAX(0,C154-F154))</f>
        <v/>
      </c>
      <c r="J154" s="17">
        <f>IF(A154="",0,IFERROR(E154/D154,0))</f>
        <v/>
      </c>
      <c r="K154" s="16">
        <f>SUM(E$4:E154)</f>
        <v/>
      </c>
      <c r="L154" s="16">
        <f>SUM(F$4:F154)</f>
        <v/>
      </c>
    </row>
    <row r="155">
      <c r="A155" s="18">
        <f>IF(A154="","",IF(A154&gt;=Simulation!$B$10*12,"",A154+1))</f>
        <v/>
      </c>
      <c r="B155" s="31">
        <f>IF(A155="","",EDATE(B154,1))</f>
        <v/>
      </c>
      <c r="C155" s="7">
        <f>IF(A155="","",I154)</f>
        <v/>
      </c>
      <c r="D155" s="7">
        <f>IF(A155="","",Simulation!$B$15)</f>
        <v/>
      </c>
      <c r="E155" s="7">
        <f>IF(A155="","",C155*Simulation!$B$11/12)</f>
        <v/>
      </c>
      <c r="F155" s="7">
        <f>IF(A155="","",D155-E155)</f>
        <v/>
      </c>
      <c r="G155" s="7">
        <f>IF(A155="","",Simulation!$B$16)</f>
        <v/>
      </c>
      <c r="H155" s="7">
        <f>IF(A155="","",D155+G155)</f>
        <v/>
      </c>
      <c r="I155" s="7">
        <f>IF(A155="","",MAX(0,C155-F155))</f>
        <v/>
      </c>
      <c r="J155" s="11">
        <f>IF(A155="",0,IFERROR(E155/D155,0))</f>
        <v/>
      </c>
      <c r="K155" s="7">
        <f>SUM(E$4:E155)</f>
        <v/>
      </c>
      <c r="L155" s="7">
        <f>SUM(F$4:F155)</f>
        <v/>
      </c>
    </row>
    <row r="156">
      <c r="A156" s="14">
        <f>IF(A155="","",IF(A155&gt;=Simulation!$B$10*12,"",A155+1))</f>
        <v/>
      </c>
      <c r="B156" s="30">
        <f>IF(A156="","",EDATE(B155,1))</f>
        <v/>
      </c>
      <c r="C156" s="16">
        <f>IF(A156="","",I155)</f>
        <v/>
      </c>
      <c r="D156" s="16">
        <f>IF(A156="","",Simulation!$B$15)</f>
        <v/>
      </c>
      <c r="E156" s="16">
        <f>IF(A156="","",C156*Simulation!$B$11/12)</f>
        <v/>
      </c>
      <c r="F156" s="16">
        <f>IF(A156="","",D156-E156)</f>
        <v/>
      </c>
      <c r="G156" s="16">
        <f>IF(A156="","",Simulation!$B$16)</f>
        <v/>
      </c>
      <c r="H156" s="16">
        <f>IF(A156="","",D156+G156)</f>
        <v/>
      </c>
      <c r="I156" s="16">
        <f>IF(A156="","",MAX(0,C156-F156))</f>
        <v/>
      </c>
      <c r="J156" s="17">
        <f>IF(A156="",0,IFERROR(E156/D156,0))</f>
        <v/>
      </c>
      <c r="K156" s="16">
        <f>SUM(E$4:E156)</f>
        <v/>
      </c>
      <c r="L156" s="16">
        <f>SUM(F$4:F156)</f>
        <v/>
      </c>
    </row>
    <row r="157">
      <c r="A157" s="18">
        <f>IF(A156="","",IF(A156&gt;=Simulation!$B$10*12,"",A156+1))</f>
        <v/>
      </c>
      <c r="B157" s="31">
        <f>IF(A157="","",EDATE(B156,1))</f>
        <v/>
      </c>
      <c r="C157" s="7">
        <f>IF(A157="","",I156)</f>
        <v/>
      </c>
      <c r="D157" s="7">
        <f>IF(A157="","",Simulation!$B$15)</f>
        <v/>
      </c>
      <c r="E157" s="7">
        <f>IF(A157="","",C157*Simulation!$B$11/12)</f>
        <v/>
      </c>
      <c r="F157" s="7">
        <f>IF(A157="","",D157-E157)</f>
        <v/>
      </c>
      <c r="G157" s="7">
        <f>IF(A157="","",Simulation!$B$16)</f>
        <v/>
      </c>
      <c r="H157" s="7">
        <f>IF(A157="","",D157+G157)</f>
        <v/>
      </c>
      <c r="I157" s="7">
        <f>IF(A157="","",MAX(0,C157-F157))</f>
        <v/>
      </c>
      <c r="J157" s="11">
        <f>IF(A157="",0,IFERROR(E157/D157,0))</f>
        <v/>
      </c>
      <c r="K157" s="7">
        <f>SUM(E$4:E157)</f>
        <v/>
      </c>
      <c r="L157" s="7">
        <f>SUM(F$4:F157)</f>
        <v/>
      </c>
    </row>
    <row r="158">
      <c r="A158" s="14">
        <f>IF(A157="","",IF(A157&gt;=Simulation!$B$10*12,"",A157+1))</f>
        <v/>
      </c>
      <c r="B158" s="30">
        <f>IF(A158="","",EDATE(B157,1))</f>
        <v/>
      </c>
      <c r="C158" s="16">
        <f>IF(A158="","",I157)</f>
        <v/>
      </c>
      <c r="D158" s="16">
        <f>IF(A158="","",Simulation!$B$15)</f>
        <v/>
      </c>
      <c r="E158" s="16">
        <f>IF(A158="","",C158*Simulation!$B$11/12)</f>
        <v/>
      </c>
      <c r="F158" s="16">
        <f>IF(A158="","",D158-E158)</f>
        <v/>
      </c>
      <c r="G158" s="16">
        <f>IF(A158="","",Simulation!$B$16)</f>
        <v/>
      </c>
      <c r="H158" s="16">
        <f>IF(A158="","",D158+G158)</f>
        <v/>
      </c>
      <c r="I158" s="16">
        <f>IF(A158="","",MAX(0,C158-F158))</f>
        <v/>
      </c>
      <c r="J158" s="17">
        <f>IF(A158="",0,IFERROR(E158/D158,0))</f>
        <v/>
      </c>
      <c r="K158" s="16">
        <f>SUM(E$4:E158)</f>
        <v/>
      </c>
      <c r="L158" s="16">
        <f>SUM(F$4:F158)</f>
        <v/>
      </c>
    </row>
    <row r="159">
      <c r="A159" s="18">
        <f>IF(A158="","",IF(A158&gt;=Simulation!$B$10*12,"",A158+1))</f>
        <v/>
      </c>
      <c r="B159" s="31">
        <f>IF(A159="","",EDATE(B158,1))</f>
        <v/>
      </c>
      <c r="C159" s="7">
        <f>IF(A159="","",I158)</f>
        <v/>
      </c>
      <c r="D159" s="7">
        <f>IF(A159="","",Simulation!$B$15)</f>
        <v/>
      </c>
      <c r="E159" s="7">
        <f>IF(A159="","",C159*Simulation!$B$11/12)</f>
        <v/>
      </c>
      <c r="F159" s="7">
        <f>IF(A159="","",D159-E159)</f>
        <v/>
      </c>
      <c r="G159" s="7">
        <f>IF(A159="","",Simulation!$B$16)</f>
        <v/>
      </c>
      <c r="H159" s="7">
        <f>IF(A159="","",D159+G159)</f>
        <v/>
      </c>
      <c r="I159" s="7">
        <f>IF(A159="","",MAX(0,C159-F159))</f>
        <v/>
      </c>
      <c r="J159" s="11">
        <f>IF(A159="",0,IFERROR(E159/D159,0))</f>
        <v/>
      </c>
      <c r="K159" s="7">
        <f>SUM(E$4:E159)</f>
        <v/>
      </c>
      <c r="L159" s="7">
        <f>SUM(F$4:F159)</f>
        <v/>
      </c>
    </row>
    <row r="160">
      <c r="A160" s="14">
        <f>IF(A159="","",IF(A159&gt;=Simulation!$B$10*12,"",A159+1))</f>
        <v/>
      </c>
      <c r="B160" s="30">
        <f>IF(A160="","",EDATE(B159,1))</f>
        <v/>
      </c>
      <c r="C160" s="16">
        <f>IF(A160="","",I159)</f>
        <v/>
      </c>
      <c r="D160" s="16">
        <f>IF(A160="","",Simulation!$B$15)</f>
        <v/>
      </c>
      <c r="E160" s="16">
        <f>IF(A160="","",C160*Simulation!$B$11/12)</f>
        <v/>
      </c>
      <c r="F160" s="16">
        <f>IF(A160="","",D160-E160)</f>
        <v/>
      </c>
      <c r="G160" s="16">
        <f>IF(A160="","",Simulation!$B$16)</f>
        <v/>
      </c>
      <c r="H160" s="16">
        <f>IF(A160="","",D160+G160)</f>
        <v/>
      </c>
      <c r="I160" s="16">
        <f>IF(A160="","",MAX(0,C160-F160))</f>
        <v/>
      </c>
      <c r="J160" s="17">
        <f>IF(A160="",0,IFERROR(E160/D160,0))</f>
        <v/>
      </c>
      <c r="K160" s="16">
        <f>SUM(E$4:E160)</f>
        <v/>
      </c>
      <c r="L160" s="16">
        <f>SUM(F$4:F160)</f>
        <v/>
      </c>
    </row>
    <row r="161">
      <c r="A161" s="18">
        <f>IF(A160="","",IF(A160&gt;=Simulation!$B$10*12,"",A160+1))</f>
        <v/>
      </c>
      <c r="B161" s="31">
        <f>IF(A161="","",EDATE(B160,1))</f>
        <v/>
      </c>
      <c r="C161" s="7">
        <f>IF(A161="","",I160)</f>
        <v/>
      </c>
      <c r="D161" s="7">
        <f>IF(A161="","",Simulation!$B$15)</f>
        <v/>
      </c>
      <c r="E161" s="7">
        <f>IF(A161="","",C161*Simulation!$B$11/12)</f>
        <v/>
      </c>
      <c r="F161" s="7">
        <f>IF(A161="","",D161-E161)</f>
        <v/>
      </c>
      <c r="G161" s="7">
        <f>IF(A161="","",Simulation!$B$16)</f>
        <v/>
      </c>
      <c r="H161" s="7">
        <f>IF(A161="","",D161+G161)</f>
        <v/>
      </c>
      <c r="I161" s="7">
        <f>IF(A161="","",MAX(0,C161-F161))</f>
        <v/>
      </c>
      <c r="J161" s="11">
        <f>IF(A161="",0,IFERROR(E161/D161,0))</f>
        <v/>
      </c>
      <c r="K161" s="7">
        <f>SUM(E$4:E161)</f>
        <v/>
      </c>
      <c r="L161" s="7">
        <f>SUM(F$4:F161)</f>
        <v/>
      </c>
    </row>
    <row r="162">
      <c r="A162" s="14">
        <f>IF(A161="","",IF(A161&gt;=Simulation!$B$10*12,"",A161+1))</f>
        <v/>
      </c>
      <c r="B162" s="30">
        <f>IF(A162="","",EDATE(B161,1))</f>
        <v/>
      </c>
      <c r="C162" s="16">
        <f>IF(A162="","",I161)</f>
        <v/>
      </c>
      <c r="D162" s="16">
        <f>IF(A162="","",Simulation!$B$15)</f>
        <v/>
      </c>
      <c r="E162" s="16">
        <f>IF(A162="","",C162*Simulation!$B$11/12)</f>
        <v/>
      </c>
      <c r="F162" s="16">
        <f>IF(A162="","",D162-E162)</f>
        <v/>
      </c>
      <c r="G162" s="16">
        <f>IF(A162="","",Simulation!$B$16)</f>
        <v/>
      </c>
      <c r="H162" s="16">
        <f>IF(A162="","",D162+G162)</f>
        <v/>
      </c>
      <c r="I162" s="16">
        <f>IF(A162="","",MAX(0,C162-F162))</f>
        <v/>
      </c>
      <c r="J162" s="17">
        <f>IF(A162="",0,IFERROR(E162/D162,0))</f>
        <v/>
      </c>
      <c r="K162" s="16">
        <f>SUM(E$4:E162)</f>
        <v/>
      </c>
      <c r="L162" s="16">
        <f>SUM(F$4:F162)</f>
        <v/>
      </c>
    </row>
    <row r="163">
      <c r="A163" s="18">
        <f>IF(A162="","",IF(A162&gt;=Simulation!$B$10*12,"",A162+1))</f>
        <v/>
      </c>
      <c r="B163" s="31">
        <f>IF(A163="","",EDATE(B162,1))</f>
        <v/>
      </c>
      <c r="C163" s="7">
        <f>IF(A163="","",I162)</f>
        <v/>
      </c>
      <c r="D163" s="7">
        <f>IF(A163="","",Simulation!$B$15)</f>
        <v/>
      </c>
      <c r="E163" s="7">
        <f>IF(A163="","",C163*Simulation!$B$11/12)</f>
        <v/>
      </c>
      <c r="F163" s="7">
        <f>IF(A163="","",D163-E163)</f>
        <v/>
      </c>
      <c r="G163" s="7">
        <f>IF(A163="","",Simulation!$B$16)</f>
        <v/>
      </c>
      <c r="H163" s="7">
        <f>IF(A163="","",D163+G163)</f>
        <v/>
      </c>
      <c r="I163" s="7">
        <f>IF(A163="","",MAX(0,C163-F163))</f>
        <v/>
      </c>
      <c r="J163" s="11">
        <f>IF(A163="",0,IFERROR(E163/D163,0))</f>
        <v/>
      </c>
      <c r="K163" s="7">
        <f>SUM(E$4:E163)</f>
        <v/>
      </c>
      <c r="L163" s="7">
        <f>SUM(F$4:F163)</f>
        <v/>
      </c>
    </row>
    <row r="164">
      <c r="A164" s="14">
        <f>IF(A163="","",IF(A163&gt;=Simulation!$B$10*12,"",A163+1))</f>
        <v/>
      </c>
      <c r="B164" s="30">
        <f>IF(A164="","",EDATE(B163,1))</f>
        <v/>
      </c>
      <c r="C164" s="16">
        <f>IF(A164="","",I163)</f>
        <v/>
      </c>
      <c r="D164" s="16">
        <f>IF(A164="","",Simulation!$B$15)</f>
        <v/>
      </c>
      <c r="E164" s="16">
        <f>IF(A164="","",C164*Simulation!$B$11/12)</f>
        <v/>
      </c>
      <c r="F164" s="16">
        <f>IF(A164="","",D164-E164)</f>
        <v/>
      </c>
      <c r="G164" s="16">
        <f>IF(A164="","",Simulation!$B$16)</f>
        <v/>
      </c>
      <c r="H164" s="16">
        <f>IF(A164="","",D164+G164)</f>
        <v/>
      </c>
      <c r="I164" s="16">
        <f>IF(A164="","",MAX(0,C164-F164))</f>
        <v/>
      </c>
      <c r="J164" s="17">
        <f>IF(A164="",0,IFERROR(E164/D164,0))</f>
        <v/>
      </c>
      <c r="K164" s="16">
        <f>SUM(E$4:E164)</f>
        <v/>
      </c>
      <c r="L164" s="16">
        <f>SUM(F$4:F164)</f>
        <v/>
      </c>
    </row>
    <row r="165">
      <c r="A165" s="18">
        <f>IF(A164="","",IF(A164&gt;=Simulation!$B$10*12,"",A164+1))</f>
        <v/>
      </c>
      <c r="B165" s="31">
        <f>IF(A165="","",EDATE(B164,1))</f>
        <v/>
      </c>
      <c r="C165" s="7">
        <f>IF(A165="","",I164)</f>
        <v/>
      </c>
      <c r="D165" s="7">
        <f>IF(A165="","",Simulation!$B$15)</f>
        <v/>
      </c>
      <c r="E165" s="7">
        <f>IF(A165="","",C165*Simulation!$B$11/12)</f>
        <v/>
      </c>
      <c r="F165" s="7">
        <f>IF(A165="","",D165-E165)</f>
        <v/>
      </c>
      <c r="G165" s="7">
        <f>IF(A165="","",Simulation!$B$16)</f>
        <v/>
      </c>
      <c r="H165" s="7">
        <f>IF(A165="","",D165+G165)</f>
        <v/>
      </c>
      <c r="I165" s="7">
        <f>IF(A165="","",MAX(0,C165-F165))</f>
        <v/>
      </c>
      <c r="J165" s="11">
        <f>IF(A165="",0,IFERROR(E165/D165,0))</f>
        <v/>
      </c>
      <c r="K165" s="7">
        <f>SUM(E$4:E165)</f>
        <v/>
      </c>
      <c r="L165" s="7">
        <f>SUM(F$4:F165)</f>
        <v/>
      </c>
    </row>
    <row r="166">
      <c r="A166" s="14">
        <f>IF(A165="","",IF(A165&gt;=Simulation!$B$10*12,"",A165+1))</f>
        <v/>
      </c>
      <c r="B166" s="30">
        <f>IF(A166="","",EDATE(B165,1))</f>
        <v/>
      </c>
      <c r="C166" s="16">
        <f>IF(A166="","",I165)</f>
        <v/>
      </c>
      <c r="D166" s="16">
        <f>IF(A166="","",Simulation!$B$15)</f>
        <v/>
      </c>
      <c r="E166" s="16">
        <f>IF(A166="","",C166*Simulation!$B$11/12)</f>
        <v/>
      </c>
      <c r="F166" s="16">
        <f>IF(A166="","",D166-E166)</f>
        <v/>
      </c>
      <c r="G166" s="16">
        <f>IF(A166="","",Simulation!$B$16)</f>
        <v/>
      </c>
      <c r="H166" s="16">
        <f>IF(A166="","",D166+G166)</f>
        <v/>
      </c>
      <c r="I166" s="16">
        <f>IF(A166="","",MAX(0,C166-F166))</f>
        <v/>
      </c>
      <c r="J166" s="17">
        <f>IF(A166="",0,IFERROR(E166/D166,0))</f>
        <v/>
      </c>
      <c r="K166" s="16">
        <f>SUM(E$4:E166)</f>
        <v/>
      </c>
      <c r="L166" s="16">
        <f>SUM(F$4:F166)</f>
        <v/>
      </c>
    </row>
    <row r="167">
      <c r="A167" s="18">
        <f>IF(A166="","",IF(A166&gt;=Simulation!$B$10*12,"",A166+1))</f>
        <v/>
      </c>
      <c r="B167" s="31">
        <f>IF(A167="","",EDATE(B166,1))</f>
        <v/>
      </c>
      <c r="C167" s="7">
        <f>IF(A167="","",I166)</f>
        <v/>
      </c>
      <c r="D167" s="7">
        <f>IF(A167="","",Simulation!$B$15)</f>
        <v/>
      </c>
      <c r="E167" s="7">
        <f>IF(A167="","",C167*Simulation!$B$11/12)</f>
        <v/>
      </c>
      <c r="F167" s="7">
        <f>IF(A167="","",D167-E167)</f>
        <v/>
      </c>
      <c r="G167" s="7">
        <f>IF(A167="","",Simulation!$B$16)</f>
        <v/>
      </c>
      <c r="H167" s="7">
        <f>IF(A167="","",D167+G167)</f>
        <v/>
      </c>
      <c r="I167" s="7">
        <f>IF(A167="","",MAX(0,C167-F167))</f>
        <v/>
      </c>
      <c r="J167" s="11">
        <f>IF(A167="",0,IFERROR(E167/D167,0))</f>
        <v/>
      </c>
      <c r="K167" s="7">
        <f>SUM(E$4:E167)</f>
        <v/>
      </c>
      <c r="L167" s="7">
        <f>SUM(F$4:F167)</f>
        <v/>
      </c>
    </row>
    <row r="168">
      <c r="A168" s="14">
        <f>IF(A167="","",IF(A167&gt;=Simulation!$B$10*12,"",A167+1))</f>
        <v/>
      </c>
      <c r="B168" s="30">
        <f>IF(A168="","",EDATE(B167,1))</f>
        <v/>
      </c>
      <c r="C168" s="16">
        <f>IF(A168="","",I167)</f>
        <v/>
      </c>
      <c r="D168" s="16">
        <f>IF(A168="","",Simulation!$B$15)</f>
        <v/>
      </c>
      <c r="E168" s="16">
        <f>IF(A168="","",C168*Simulation!$B$11/12)</f>
        <v/>
      </c>
      <c r="F168" s="16">
        <f>IF(A168="","",D168-E168)</f>
        <v/>
      </c>
      <c r="G168" s="16">
        <f>IF(A168="","",Simulation!$B$16)</f>
        <v/>
      </c>
      <c r="H168" s="16">
        <f>IF(A168="","",D168+G168)</f>
        <v/>
      </c>
      <c r="I168" s="16">
        <f>IF(A168="","",MAX(0,C168-F168))</f>
        <v/>
      </c>
      <c r="J168" s="17">
        <f>IF(A168="",0,IFERROR(E168/D168,0))</f>
        <v/>
      </c>
      <c r="K168" s="16">
        <f>SUM(E$4:E168)</f>
        <v/>
      </c>
      <c r="L168" s="16">
        <f>SUM(F$4:F168)</f>
        <v/>
      </c>
    </row>
    <row r="169">
      <c r="A169" s="18">
        <f>IF(A168="","",IF(A168&gt;=Simulation!$B$10*12,"",A168+1))</f>
        <v/>
      </c>
      <c r="B169" s="31">
        <f>IF(A169="","",EDATE(B168,1))</f>
        <v/>
      </c>
      <c r="C169" s="7">
        <f>IF(A169="","",I168)</f>
        <v/>
      </c>
      <c r="D169" s="7">
        <f>IF(A169="","",Simulation!$B$15)</f>
        <v/>
      </c>
      <c r="E169" s="7">
        <f>IF(A169="","",C169*Simulation!$B$11/12)</f>
        <v/>
      </c>
      <c r="F169" s="7">
        <f>IF(A169="","",D169-E169)</f>
        <v/>
      </c>
      <c r="G169" s="7">
        <f>IF(A169="","",Simulation!$B$16)</f>
        <v/>
      </c>
      <c r="H169" s="7">
        <f>IF(A169="","",D169+G169)</f>
        <v/>
      </c>
      <c r="I169" s="7">
        <f>IF(A169="","",MAX(0,C169-F169))</f>
        <v/>
      </c>
      <c r="J169" s="11">
        <f>IF(A169="",0,IFERROR(E169/D169,0))</f>
        <v/>
      </c>
      <c r="K169" s="7">
        <f>SUM(E$4:E169)</f>
        <v/>
      </c>
      <c r="L169" s="7">
        <f>SUM(F$4:F169)</f>
        <v/>
      </c>
    </row>
    <row r="170">
      <c r="A170" s="14">
        <f>IF(A169="","",IF(A169&gt;=Simulation!$B$10*12,"",A169+1))</f>
        <v/>
      </c>
      <c r="B170" s="30">
        <f>IF(A170="","",EDATE(B169,1))</f>
        <v/>
      </c>
      <c r="C170" s="16">
        <f>IF(A170="","",I169)</f>
        <v/>
      </c>
      <c r="D170" s="16">
        <f>IF(A170="","",Simulation!$B$15)</f>
        <v/>
      </c>
      <c r="E170" s="16">
        <f>IF(A170="","",C170*Simulation!$B$11/12)</f>
        <v/>
      </c>
      <c r="F170" s="16">
        <f>IF(A170="","",D170-E170)</f>
        <v/>
      </c>
      <c r="G170" s="16">
        <f>IF(A170="","",Simulation!$B$16)</f>
        <v/>
      </c>
      <c r="H170" s="16">
        <f>IF(A170="","",D170+G170)</f>
        <v/>
      </c>
      <c r="I170" s="16">
        <f>IF(A170="","",MAX(0,C170-F170))</f>
        <v/>
      </c>
      <c r="J170" s="17">
        <f>IF(A170="",0,IFERROR(E170/D170,0))</f>
        <v/>
      </c>
      <c r="K170" s="16">
        <f>SUM(E$4:E170)</f>
        <v/>
      </c>
      <c r="L170" s="16">
        <f>SUM(F$4:F170)</f>
        <v/>
      </c>
    </row>
    <row r="171">
      <c r="A171" s="18">
        <f>IF(A170="","",IF(A170&gt;=Simulation!$B$10*12,"",A170+1))</f>
        <v/>
      </c>
      <c r="B171" s="31">
        <f>IF(A171="","",EDATE(B170,1))</f>
        <v/>
      </c>
      <c r="C171" s="7">
        <f>IF(A171="","",I170)</f>
        <v/>
      </c>
      <c r="D171" s="7">
        <f>IF(A171="","",Simulation!$B$15)</f>
        <v/>
      </c>
      <c r="E171" s="7">
        <f>IF(A171="","",C171*Simulation!$B$11/12)</f>
        <v/>
      </c>
      <c r="F171" s="7">
        <f>IF(A171="","",D171-E171)</f>
        <v/>
      </c>
      <c r="G171" s="7">
        <f>IF(A171="","",Simulation!$B$16)</f>
        <v/>
      </c>
      <c r="H171" s="7">
        <f>IF(A171="","",D171+G171)</f>
        <v/>
      </c>
      <c r="I171" s="7">
        <f>IF(A171="","",MAX(0,C171-F171))</f>
        <v/>
      </c>
      <c r="J171" s="11">
        <f>IF(A171="",0,IFERROR(E171/D171,0))</f>
        <v/>
      </c>
      <c r="K171" s="7">
        <f>SUM(E$4:E171)</f>
        <v/>
      </c>
      <c r="L171" s="7">
        <f>SUM(F$4:F171)</f>
        <v/>
      </c>
    </row>
    <row r="172">
      <c r="A172" s="14">
        <f>IF(A171="","",IF(A171&gt;=Simulation!$B$10*12,"",A171+1))</f>
        <v/>
      </c>
      <c r="B172" s="30">
        <f>IF(A172="","",EDATE(B171,1))</f>
        <v/>
      </c>
      <c r="C172" s="16">
        <f>IF(A172="","",I171)</f>
        <v/>
      </c>
      <c r="D172" s="16">
        <f>IF(A172="","",Simulation!$B$15)</f>
        <v/>
      </c>
      <c r="E172" s="16">
        <f>IF(A172="","",C172*Simulation!$B$11/12)</f>
        <v/>
      </c>
      <c r="F172" s="16">
        <f>IF(A172="","",D172-E172)</f>
        <v/>
      </c>
      <c r="G172" s="16">
        <f>IF(A172="","",Simulation!$B$16)</f>
        <v/>
      </c>
      <c r="H172" s="16">
        <f>IF(A172="","",D172+G172)</f>
        <v/>
      </c>
      <c r="I172" s="16">
        <f>IF(A172="","",MAX(0,C172-F172))</f>
        <v/>
      </c>
      <c r="J172" s="17">
        <f>IF(A172="",0,IFERROR(E172/D172,0))</f>
        <v/>
      </c>
      <c r="K172" s="16">
        <f>SUM(E$4:E172)</f>
        <v/>
      </c>
      <c r="L172" s="16">
        <f>SUM(F$4:F172)</f>
        <v/>
      </c>
    </row>
    <row r="173">
      <c r="A173" s="18">
        <f>IF(A172="","",IF(A172&gt;=Simulation!$B$10*12,"",A172+1))</f>
        <v/>
      </c>
      <c r="B173" s="31">
        <f>IF(A173="","",EDATE(B172,1))</f>
        <v/>
      </c>
      <c r="C173" s="7">
        <f>IF(A173="","",I172)</f>
        <v/>
      </c>
      <c r="D173" s="7">
        <f>IF(A173="","",Simulation!$B$15)</f>
        <v/>
      </c>
      <c r="E173" s="7">
        <f>IF(A173="","",C173*Simulation!$B$11/12)</f>
        <v/>
      </c>
      <c r="F173" s="7">
        <f>IF(A173="","",D173-E173)</f>
        <v/>
      </c>
      <c r="G173" s="7">
        <f>IF(A173="","",Simulation!$B$16)</f>
        <v/>
      </c>
      <c r="H173" s="7">
        <f>IF(A173="","",D173+G173)</f>
        <v/>
      </c>
      <c r="I173" s="7">
        <f>IF(A173="","",MAX(0,C173-F173))</f>
        <v/>
      </c>
      <c r="J173" s="11">
        <f>IF(A173="",0,IFERROR(E173/D173,0))</f>
        <v/>
      </c>
      <c r="K173" s="7">
        <f>SUM(E$4:E173)</f>
        <v/>
      </c>
      <c r="L173" s="7">
        <f>SUM(F$4:F173)</f>
        <v/>
      </c>
    </row>
    <row r="174">
      <c r="A174" s="14">
        <f>IF(A173="","",IF(A173&gt;=Simulation!$B$10*12,"",A173+1))</f>
        <v/>
      </c>
      <c r="B174" s="30">
        <f>IF(A174="","",EDATE(B173,1))</f>
        <v/>
      </c>
      <c r="C174" s="16">
        <f>IF(A174="","",I173)</f>
        <v/>
      </c>
      <c r="D174" s="16">
        <f>IF(A174="","",Simulation!$B$15)</f>
        <v/>
      </c>
      <c r="E174" s="16">
        <f>IF(A174="","",C174*Simulation!$B$11/12)</f>
        <v/>
      </c>
      <c r="F174" s="16">
        <f>IF(A174="","",D174-E174)</f>
        <v/>
      </c>
      <c r="G174" s="16">
        <f>IF(A174="","",Simulation!$B$16)</f>
        <v/>
      </c>
      <c r="H174" s="16">
        <f>IF(A174="","",D174+G174)</f>
        <v/>
      </c>
      <c r="I174" s="16">
        <f>IF(A174="","",MAX(0,C174-F174))</f>
        <v/>
      </c>
      <c r="J174" s="17">
        <f>IF(A174="",0,IFERROR(E174/D174,0))</f>
        <v/>
      </c>
      <c r="K174" s="16">
        <f>SUM(E$4:E174)</f>
        <v/>
      </c>
      <c r="L174" s="16">
        <f>SUM(F$4:F174)</f>
        <v/>
      </c>
    </row>
    <row r="175">
      <c r="A175" s="18">
        <f>IF(A174="","",IF(A174&gt;=Simulation!$B$10*12,"",A174+1))</f>
        <v/>
      </c>
      <c r="B175" s="31">
        <f>IF(A175="","",EDATE(B174,1))</f>
        <v/>
      </c>
      <c r="C175" s="7">
        <f>IF(A175="","",I174)</f>
        <v/>
      </c>
      <c r="D175" s="7">
        <f>IF(A175="","",Simulation!$B$15)</f>
        <v/>
      </c>
      <c r="E175" s="7">
        <f>IF(A175="","",C175*Simulation!$B$11/12)</f>
        <v/>
      </c>
      <c r="F175" s="7">
        <f>IF(A175="","",D175-E175)</f>
        <v/>
      </c>
      <c r="G175" s="7">
        <f>IF(A175="","",Simulation!$B$16)</f>
        <v/>
      </c>
      <c r="H175" s="7">
        <f>IF(A175="","",D175+G175)</f>
        <v/>
      </c>
      <c r="I175" s="7">
        <f>IF(A175="","",MAX(0,C175-F175))</f>
        <v/>
      </c>
      <c r="J175" s="11">
        <f>IF(A175="",0,IFERROR(E175/D175,0))</f>
        <v/>
      </c>
      <c r="K175" s="7">
        <f>SUM(E$4:E175)</f>
        <v/>
      </c>
      <c r="L175" s="7">
        <f>SUM(F$4:F175)</f>
        <v/>
      </c>
    </row>
    <row r="176">
      <c r="A176" s="14">
        <f>IF(A175="","",IF(A175&gt;=Simulation!$B$10*12,"",A175+1))</f>
        <v/>
      </c>
      <c r="B176" s="30">
        <f>IF(A176="","",EDATE(B175,1))</f>
        <v/>
      </c>
      <c r="C176" s="16">
        <f>IF(A176="","",I175)</f>
        <v/>
      </c>
      <c r="D176" s="16">
        <f>IF(A176="","",Simulation!$B$15)</f>
        <v/>
      </c>
      <c r="E176" s="16">
        <f>IF(A176="","",C176*Simulation!$B$11/12)</f>
        <v/>
      </c>
      <c r="F176" s="16">
        <f>IF(A176="","",D176-E176)</f>
        <v/>
      </c>
      <c r="G176" s="16">
        <f>IF(A176="","",Simulation!$B$16)</f>
        <v/>
      </c>
      <c r="H176" s="16">
        <f>IF(A176="","",D176+G176)</f>
        <v/>
      </c>
      <c r="I176" s="16">
        <f>IF(A176="","",MAX(0,C176-F176))</f>
        <v/>
      </c>
      <c r="J176" s="17">
        <f>IF(A176="",0,IFERROR(E176/D176,0))</f>
        <v/>
      </c>
      <c r="K176" s="16">
        <f>SUM(E$4:E176)</f>
        <v/>
      </c>
      <c r="L176" s="16">
        <f>SUM(F$4:F176)</f>
        <v/>
      </c>
    </row>
    <row r="177">
      <c r="A177" s="18">
        <f>IF(A176="","",IF(A176&gt;=Simulation!$B$10*12,"",A176+1))</f>
        <v/>
      </c>
      <c r="B177" s="31">
        <f>IF(A177="","",EDATE(B176,1))</f>
        <v/>
      </c>
      <c r="C177" s="7">
        <f>IF(A177="","",I176)</f>
        <v/>
      </c>
      <c r="D177" s="7">
        <f>IF(A177="","",Simulation!$B$15)</f>
        <v/>
      </c>
      <c r="E177" s="7">
        <f>IF(A177="","",C177*Simulation!$B$11/12)</f>
        <v/>
      </c>
      <c r="F177" s="7">
        <f>IF(A177="","",D177-E177)</f>
        <v/>
      </c>
      <c r="G177" s="7">
        <f>IF(A177="","",Simulation!$B$16)</f>
        <v/>
      </c>
      <c r="H177" s="7">
        <f>IF(A177="","",D177+G177)</f>
        <v/>
      </c>
      <c r="I177" s="7">
        <f>IF(A177="","",MAX(0,C177-F177))</f>
        <v/>
      </c>
      <c r="J177" s="11">
        <f>IF(A177="",0,IFERROR(E177/D177,0))</f>
        <v/>
      </c>
      <c r="K177" s="7">
        <f>SUM(E$4:E177)</f>
        <v/>
      </c>
      <c r="L177" s="7">
        <f>SUM(F$4:F177)</f>
        <v/>
      </c>
    </row>
    <row r="178">
      <c r="A178" s="14">
        <f>IF(A177="","",IF(A177&gt;=Simulation!$B$10*12,"",A177+1))</f>
        <v/>
      </c>
      <c r="B178" s="30">
        <f>IF(A178="","",EDATE(B177,1))</f>
        <v/>
      </c>
      <c r="C178" s="16">
        <f>IF(A178="","",I177)</f>
        <v/>
      </c>
      <c r="D178" s="16">
        <f>IF(A178="","",Simulation!$B$15)</f>
        <v/>
      </c>
      <c r="E178" s="16">
        <f>IF(A178="","",C178*Simulation!$B$11/12)</f>
        <v/>
      </c>
      <c r="F178" s="16">
        <f>IF(A178="","",D178-E178)</f>
        <v/>
      </c>
      <c r="G178" s="16">
        <f>IF(A178="","",Simulation!$B$16)</f>
        <v/>
      </c>
      <c r="H178" s="16">
        <f>IF(A178="","",D178+G178)</f>
        <v/>
      </c>
      <c r="I178" s="16">
        <f>IF(A178="","",MAX(0,C178-F178))</f>
        <v/>
      </c>
      <c r="J178" s="17">
        <f>IF(A178="",0,IFERROR(E178/D178,0))</f>
        <v/>
      </c>
      <c r="K178" s="16">
        <f>SUM(E$4:E178)</f>
        <v/>
      </c>
      <c r="L178" s="16">
        <f>SUM(F$4:F178)</f>
        <v/>
      </c>
    </row>
    <row r="179">
      <c r="A179" s="18">
        <f>IF(A178="","",IF(A178&gt;=Simulation!$B$10*12,"",A178+1))</f>
        <v/>
      </c>
      <c r="B179" s="31">
        <f>IF(A179="","",EDATE(B178,1))</f>
        <v/>
      </c>
      <c r="C179" s="7">
        <f>IF(A179="","",I178)</f>
        <v/>
      </c>
      <c r="D179" s="7">
        <f>IF(A179="","",Simulation!$B$15)</f>
        <v/>
      </c>
      <c r="E179" s="7">
        <f>IF(A179="","",C179*Simulation!$B$11/12)</f>
        <v/>
      </c>
      <c r="F179" s="7">
        <f>IF(A179="","",D179-E179)</f>
        <v/>
      </c>
      <c r="G179" s="7">
        <f>IF(A179="","",Simulation!$B$16)</f>
        <v/>
      </c>
      <c r="H179" s="7">
        <f>IF(A179="","",D179+G179)</f>
        <v/>
      </c>
      <c r="I179" s="7">
        <f>IF(A179="","",MAX(0,C179-F179))</f>
        <v/>
      </c>
      <c r="J179" s="11">
        <f>IF(A179="",0,IFERROR(E179/D179,0))</f>
        <v/>
      </c>
      <c r="K179" s="7">
        <f>SUM(E$4:E179)</f>
        <v/>
      </c>
      <c r="L179" s="7">
        <f>SUM(F$4:F179)</f>
        <v/>
      </c>
    </row>
    <row r="180">
      <c r="A180" s="14">
        <f>IF(A179="","",IF(A179&gt;=Simulation!$B$10*12,"",A179+1))</f>
        <v/>
      </c>
      <c r="B180" s="30">
        <f>IF(A180="","",EDATE(B179,1))</f>
        <v/>
      </c>
      <c r="C180" s="16">
        <f>IF(A180="","",I179)</f>
        <v/>
      </c>
      <c r="D180" s="16">
        <f>IF(A180="","",Simulation!$B$15)</f>
        <v/>
      </c>
      <c r="E180" s="16">
        <f>IF(A180="","",C180*Simulation!$B$11/12)</f>
        <v/>
      </c>
      <c r="F180" s="16">
        <f>IF(A180="","",D180-E180)</f>
        <v/>
      </c>
      <c r="G180" s="16">
        <f>IF(A180="","",Simulation!$B$16)</f>
        <v/>
      </c>
      <c r="H180" s="16">
        <f>IF(A180="","",D180+G180)</f>
        <v/>
      </c>
      <c r="I180" s="16">
        <f>IF(A180="","",MAX(0,C180-F180))</f>
        <v/>
      </c>
      <c r="J180" s="17">
        <f>IF(A180="",0,IFERROR(E180/D180,0))</f>
        <v/>
      </c>
      <c r="K180" s="16">
        <f>SUM(E$4:E180)</f>
        <v/>
      </c>
      <c r="L180" s="16">
        <f>SUM(F$4:F180)</f>
        <v/>
      </c>
    </row>
    <row r="181">
      <c r="A181" s="18">
        <f>IF(A180="","",IF(A180&gt;=Simulation!$B$10*12,"",A180+1))</f>
        <v/>
      </c>
      <c r="B181" s="31">
        <f>IF(A181="","",EDATE(B180,1))</f>
        <v/>
      </c>
      <c r="C181" s="7">
        <f>IF(A181="","",I180)</f>
        <v/>
      </c>
      <c r="D181" s="7">
        <f>IF(A181="","",Simulation!$B$15)</f>
        <v/>
      </c>
      <c r="E181" s="7">
        <f>IF(A181="","",C181*Simulation!$B$11/12)</f>
        <v/>
      </c>
      <c r="F181" s="7">
        <f>IF(A181="","",D181-E181)</f>
        <v/>
      </c>
      <c r="G181" s="7">
        <f>IF(A181="","",Simulation!$B$16)</f>
        <v/>
      </c>
      <c r="H181" s="7">
        <f>IF(A181="","",D181+G181)</f>
        <v/>
      </c>
      <c r="I181" s="7">
        <f>IF(A181="","",MAX(0,C181-F181))</f>
        <v/>
      </c>
      <c r="J181" s="11">
        <f>IF(A181="",0,IFERROR(E181/D181,0))</f>
        <v/>
      </c>
      <c r="K181" s="7">
        <f>SUM(E$4:E181)</f>
        <v/>
      </c>
      <c r="L181" s="7">
        <f>SUM(F$4:F181)</f>
        <v/>
      </c>
    </row>
    <row r="182">
      <c r="A182" s="14">
        <f>IF(A181="","",IF(A181&gt;=Simulation!$B$10*12,"",A181+1))</f>
        <v/>
      </c>
      <c r="B182" s="30">
        <f>IF(A182="","",EDATE(B181,1))</f>
        <v/>
      </c>
      <c r="C182" s="16">
        <f>IF(A182="","",I181)</f>
        <v/>
      </c>
      <c r="D182" s="16">
        <f>IF(A182="","",Simulation!$B$15)</f>
        <v/>
      </c>
      <c r="E182" s="16">
        <f>IF(A182="","",C182*Simulation!$B$11/12)</f>
        <v/>
      </c>
      <c r="F182" s="16">
        <f>IF(A182="","",D182-E182)</f>
        <v/>
      </c>
      <c r="G182" s="16">
        <f>IF(A182="","",Simulation!$B$16)</f>
        <v/>
      </c>
      <c r="H182" s="16">
        <f>IF(A182="","",D182+G182)</f>
        <v/>
      </c>
      <c r="I182" s="16">
        <f>IF(A182="","",MAX(0,C182-F182))</f>
        <v/>
      </c>
      <c r="J182" s="17">
        <f>IF(A182="",0,IFERROR(E182/D182,0))</f>
        <v/>
      </c>
      <c r="K182" s="16">
        <f>SUM(E$4:E182)</f>
        <v/>
      </c>
      <c r="L182" s="16">
        <f>SUM(F$4:F182)</f>
        <v/>
      </c>
    </row>
    <row r="183">
      <c r="A183" s="18">
        <f>IF(A182="","",IF(A182&gt;=Simulation!$B$10*12,"",A182+1))</f>
        <v/>
      </c>
      <c r="B183" s="31">
        <f>IF(A183="","",EDATE(B182,1))</f>
        <v/>
      </c>
      <c r="C183" s="7">
        <f>IF(A183="","",I182)</f>
        <v/>
      </c>
      <c r="D183" s="7">
        <f>IF(A183="","",Simulation!$B$15)</f>
        <v/>
      </c>
      <c r="E183" s="7">
        <f>IF(A183="","",C183*Simulation!$B$11/12)</f>
        <v/>
      </c>
      <c r="F183" s="7">
        <f>IF(A183="","",D183-E183)</f>
        <v/>
      </c>
      <c r="G183" s="7">
        <f>IF(A183="","",Simulation!$B$16)</f>
        <v/>
      </c>
      <c r="H183" s="7">
        <f>IF(A183="","",D183+G183)</f>
        <v/>
      </c>
      <c r="I183" s="7">
        <f>IF(A183="","",MAX(0,C183-F183))</f>
        <v/>
      </c>
      <c r="J183" s="11">
        <f>IF(A183="",0,IFERROR(E183/D183,0))</f>
        <v/>
      </c>
      <c r="K183" s="7">
        <f>SUM(E$4:E183)</f>
        <v/>
      </c>
      <c r="L183" s="7">
        <f>SUM(F$4:F183)</f>
        <v/>
      </c>
    </row>
    <row r="184">
      <c r="A184" s="14">
        <f>IF(A183="","",IF(A183&gt;=Simulation!$B$10*12,"",A183+1))</f>
        <v/>
      </c>
      <c r="B184" s="30">
        <f>IF(A184="","",EDATE(B183,1))</f>
        <v/>
      </c>
      <c r="C184" s="16">
        <f>IF(A184="","",I183)</f>
        <v/>
      </c>
      <c r="D184" s="16">
        <f>IF(A184="","",Simulation!$B$15)</f>
        <v/>
      </c>
      <c r="E184" s="16">
        <f>IF(A184="","",C184*Simulation!$B$11/12)</f>
        <v/>
      </c>
      <c r="F184" s="16">
        <f>IF(A184="","",D184-E184)</f>
        <v/>
      </c>
      <c r="G184" s="16">
        <f>IF(A184="","",Simulation!$B$16)</f>
        <v/>
      </c>
      <c r="H184" s="16">
        <f>IF(A184="","",D184+G184)</f>
        <v/>
      </c>
      <c r="I184" s="16">
        <f>IF(A184="","",MAX(0,C184-F184))</f>
        <v/>
      </c>
      <c r="J184" s="17">
        <f>IF(A184="",0,IFERROR(E184/D184,0))</f>
        <v/>
      </c>
      <c r="K184" s="16">
        <f>SUM(E$4:E184)</f>
        <v/>
      </c>
      <c r="L184" s="16">
        <f>SUM(F$4:F184)</f>
        <v/>
      </c>
    </row>
    <row r="185">
      <c r="A185" s="18">
        <f>IF(A184="","",IF(A184&gt;=Simulation!$B$10*12,"",A184+1))</f>
        <v/>
      </c>
      <c r="B185" s="31">
        <f>IF(A185="","",EDATE(B184,1))</f>
        <v/>
      </c>
      <c r="C185" s="7">
        <f>IF(A185="","",I184)</f>
        <v/>
      </c>
      <c r="D185" s="7">
        <f>IF(A185="","",Simulation!$B$15)</f>
        <v/>
      </c>
      <c r="E185" s="7">
        <f>IF(A185="","",C185*Simulation!$B$11/12)</f>
        <v/>
      </c>
      <c r="F185" s="7">
        <f>IF(A185="","",D185-E185)</f>
        <v/>
      </c>
      <c r="G185" s="7">
        <f>IF(A185="","",Simulation!$B$16)</f>
        <v/>
      </c>
      <c r="H185" s="7">
        <f>IF(A185="","",D185+G185)</f>
        <v/>
      </c>
      <c r="I185" s="7">
        <f>IF(A185="","",MAX(0,C185-F185))</f>
        <v/>
      </c>
      <c r="J185" s="11">
        <f>IF(A185="",0,IFERROR(E185/D185,0))</f>
        <v/>
      </c>
      <c r="K185" s="7">
        <f>SUM(E$4:E185)</f>
        <v/>
      </c>
      <c r="L185" s="7">
        <f>SUM(F$4:F185)</f>
        <v/>
      </c>
    </row>
    <row r="186">
      <c r="A186" s="14">
        <f>IF(A185="","",IF(A185&gt;=Simulation!$B$10*12,"",A185+1))</f>
        <v/>
      </c>
      <c r="B186" s="30">
        <f>IF(A186="","",EDATE(B185,1))</f>
        <v/>
      </c>
      <c r="C186" s="16">
        <f>IF(A186="","",I185)</f>
        <v/>
      </c>
      <c r="D186" s="16">
        <f>IF(A186="","",Simulation!$B$15)</f>
        <v/>
      </c>
      <c r="E186" s="16">
        <f>IF(A186="","",C186*Simulation!$B$11/12)</f>
        <v/>
      </c>
      <c r="F186" s="16">
        <f>IF(A186="","",D186-E186)</f>
        <v/>
      </c>
      <c r="G186" s="16">
        <f>IF(A186="","",Simulation!$B$16)</f>
        <v/>
      </c>
      <c r="H186" s="16">
        <f>IF(A186="","",D186+G186)</f>
        <v/>
      </c>
      <c r="I186" s="16">
        <f>IF(A186="","",MAX(0,C186-F186))</f>
        <v/>
      </c>
      <c r="J186" s="17">
        <f>IF(A186="",0,IFERROR(E186/D186,0))</f>
        <v/>
      </c>
      <c r="K186" s="16">
        <f>SUM(E$4:E186)</f>
        <v/>
      </c>
      <c r="L186" s="16">
        <f>SUM(F$4:F186)</f>
        <v/>
      </c>
    </row>
    <row r="187">
      <c r="A187" s="18">
        <f>IF(A186="","",IF(A186&gt;=Simulation!$B$10*12,"",A186+1))</f>
        <v/>
      </c>
      <c r="B187" s="31">
        <f>IF(A187="","",EDATE(B186,1))</f>
        <v/>
      </c>
      <c r="C187" s="7">
        <f>IF(A187="","",I186)</f>
        <v/>
      </c>
      <c r="D187" s="7">
        <f>IF(A187="","",Simulation!$B$15)</f>
        <v/>
      </c>
      <c r="E187" s="7">
        <f>IF(A187="","",C187*Simulation!$B$11/12)</f>
        <v/>
      </c>
      <c r="F187" s="7">
        <f>IF(A187="","",D187-E187)</f>
        <v/>
      </c>
      <c r="G187" s="7">
        <f>IF(A187="","",Simulation!$B$16)</f>
        <v/>
      </c>
      <c r="H187" s="7">
        <f>IF(A187="","",D187+G187)</f>
        <v/>
      </c>
      <c r="I187" s="7">
        <f>IF(A187="","",MAX(0,C187-F187))</f>
        <v/>
      </c>
      <c r="J187" s="11">
        <f>IF(A187="",0,IFERROR(E187/D187,0))</f>
        <v/>
      </c>
      <c r="K187" s="7">
        <f>SUM(E$4:E187)</f>
        <v/>
      </c>
      <c r="L187" s="7">
        <f>SUM(F$4:F187)</f>
        <v/>
      </c>
    </row>
    <row r="188">
      <c r="A188" s="14">
        <f>IF(A187="","",IF(A187&gt;=Simulation!$B$10*12,"",A187+1))</f>
        <v/>
      </c>
      <c r="B188" s="30">
        <f>IF(A188="","",EDATE(B187,1))</f>
        <v/>
      </c>
      <c r="C188" s="16">
        <f>IF(A188="","",I187)</f>
        <v/>
      </c>
      <c r="D188" s="16">
        <f>IF(A188="","",Simulation!$B$15)</f>
        <v/>
      </c>
      <c r="E188" s="16">
        <f>IF(A188="","",C188*Simulation!$B$11/12)</f>
        <v/>
      </c>
      <c r="F188" s="16">
        <f>IF(A188="","",D188-E188)</f>
        <v/>
      </c>
      <c r="G188" s="16">
        <f>IF(A188="","",Simulation!$B$16)</f>
        <v/>
      </c>
      <c r="H188" s="16">
        <f>IF(A188="","",D188+G188)</f>
        <v/>
      </c>
      <c r="I188" s="16">
        <f>IF(A188="","",MAX(0,C188-F188))</f>
        <v/>
      </c>
      <c r="J188" s="17">
        <f>IF(A188="",0,IFERROR(E188/D188,0))</f>
        <v/>
      </c>
      <c r="K188" s="16">
        <f>SUM(E$4:E188)</f>
        <v/>
      </c>
      <c r="L188" s="16">
        <f>SUM(F$4:F188)</f>
        <v/>
      </c>
    </row>
    <row r="189">
      <c r="A189" s="18">
        <f>IF(A188="","",IF(A188&gt;=Simulation!$B$10*12,"",A188+1))</f>
        <v/>
      </c>
      <c r="B189" s="31">
        <f>IF(A189="","",EDATE(B188,1))</f>
        <v/>
      </c>
      <c r="C189" s="7">
        <f>IF(A189="","",I188)</f>
        <v/>
      </c>
      <c r="D189" s="7">
        <f>IF(A189="","",Simulation!$B$15)</f>
        <v/>
      </c>
      <c r="E189" s="7">
        <f>IF(A189="","",C189*Simulation!$B$11/12)</f>
        <v/>
      </c>
      <c r="F189" s="7">
        <f>IF(A189="","",D189-E189)</f>
        <v/>
      </c>
      <c r="G189" s="7">
        <f>IF(A189="","",Simulation!$B$16)</f>
        <v/>
      </c>
      <c r="H189" s="7">
        <f>IF(A189="","",D189+G189)</f>
        <v/>
      </c>
      <c r="I189" s="7">
        <f>IF(A189="","",MAX(0,C189-F189))</f>
        <v/>
      </c>
      <c r="J189" s="11">
        <f>IF(A189="",0,IFERROR(E189/D189,0))</f>
        <v/>
      </c>
      <c r="K189" s="7">
        <f>SUM(E$4:E189)</f>
        <v/>
      </c>
      <c r="L189" s="7">
        <f>SUM(F$4:F189)</f>
        <v/>
      </c>
    </row>
    <row r="190">
      <c r="A190" s="14">
        <f>IF(A189="","",IF(A189&gt;=Simulation!$B$10*12,"",A189+1))</f>
        <v/>
      </c>
      <c r="B190" s="30">
        <f>IF(A190="","",EDATE(B189,1))</f>
        <v/>
      </c>
      <c r="C190" s="16">
        <f>IF(A190="","",I189)</f>
        <v/>
      </c>
      <c r="D190" s="16">
        <f>IF(A190="","",Simulation!$B$15)</f>
        <v/>
      </c>
      <c r="E190" s="16">
        <f>IF(A190="","",C190*Simulation!$B$11/12)</f>
        <v/>
      </c>
      <c r="F190" s="16">
        <f>IF(A190="","",D190-E190)</f>
        <v/>
      </c>
      <c r="G190" s="16">
        <f>IF(A190="","",Simulation!$B$16)</f>
        <v/>
      </c>
      <c r="H190" s="16">
        <f>IF(A190="","",D190+G190)</f>
        <v/>
      </c>
      <c r="I190" s="16">
        <f>IF(A190="","",MAX(0,C190-F190))</f>
        <v/>
      </c>
      <c r="J190" s="17">
        <f>IF(A190="",0,IFERROR(E190/D190,0))</f>
        <v/>
      </c>
      <c r="K190" s="16">
        <f>SUM(E$4:E190)</f>
        <v/>
      </c>
      <c r="L190" s="16">
        <f>SUM(F$4:F190)</f>
        <v/>
      </c>
    </row>
    <row r="191">
      <c r="A191" s="18">
        <f>IF(A190="","",IF(A190&gt;=Simulation!$B$10*12,"",A190+1))</f>
        <v/>
      </c>
      <c r="B191" s="31">
        <f>IF(A191="","",EDATE(B190,1))</f>
        <v/>
      </c>
      <c r="C191" s="7">
        <f>IF(A191="","",I190)</f>
        <v/>
      </c>
      <c r="D191" s="7">
        <f>IF(A191="","",Simulation!$B$15)</f>
        <v/>
      </c>
      <c r="E191" s="7">
        <f>IF(A191="","",C191*Simulation!$B$11/12)</f>
        <v/>
      </c>
      <c r="F191" s="7">
        <f>IF(A191="","",D191-E191)</f>
        <v/>
      </c>
      <c r="G191" s="7">
        <f>IF(A191="","",Simulation!$B$16)</f>
        <v/>
      </c>
      <c r="H191" s="7">
        <f>IF(A191="","",D191+G191)</f>
        <v/>
      </c>
      <c r="I191" s="7">
        <f>IF(A191="","",MAX(0,C191-F191))</f>
        <v/>
      </c>
      <c r="J191" s="11">
        <f>IF(A191="",0,IFERROR(E191/D191,0))</f>
        <v/>
      </c>
      <c r="K191" s="7">
        <f>SUM(E$4:E191)</f>
        <v/>
      </c>
      <c r="L191" s="7">
        <f>SUM(F$4:F191)</f>
        <v/>
      </c>
    </row>
    <row r="192">
      <c r="A192" s="14">
        <f>IF(A191="","",IF(A191&gt;=Simulation!$B$10*12,"",A191+1))</f>
        <v/>
      </c>
      <c r="B192" s="30">
        <f>IF(A192="","",EDATE(B191,1))</f>
        <v/>
      </c>
      <c r="C192" s="16">
        <f>IF(A192="","",I191)</f>
        <v/>
      </c>
      <c r="D192" s="16">
        <f>IF(A192="","",Simulation!$B$15)</f>
        <v/>
      </c>
      <c r="E192" s="16">
        <f>IF(A192="","",C192*Simulation!$B$11/12)</f>
        <v/>
      </c>
      <c r="F192" s="16">
        <f>IF(A192="","",D192-E192)</f>
        <v/>
      </c>
      <c r="G192" s="16">
        <f>IF(A192="","",Simulation!$B$16)</f>
        <v/>
      </c>
      <c r="H192" s="16">
        <f>IF(A192="","",D192+G192)</f>
        <v/>
      </c>
      <c r="I192" s="16">
        <f>IF(A192="","",MAX(0,C192-F192))</f>
        <v/>
      </c>
      <c r="J192" s="17">
        <f>IF(A192="",0,IFERROR(E192/D192,0))</f>
        <v/>
      </c>
      <c r="K192" s="16">
        <f>SUM(E$4:E192)</f>
        <v/>
      </c>
      <c r="L192" s="16">
        <f>SUM(F$4:F192)</f>
        <v/>
      </c>
    </row>
    <row r="193">
      <c r="A193" s="18">
        <f>IF(A192="","",IF(A192&gt;=Simulation!$B$10*12,"",A192+1))</f>
        <v/>
      </c>
      <c r="B193" s="31">
        <f>IF(A193="","",EDATE(B192,1))</f>
        <v/>
      </c>
      <c r="C193" s="7">
        <f>IF(A193="","",I192)</f>
        <v/>
      </c>
      <c r="D193" s="7">
        <f>IF(A193="","",Simulation!$B$15)</f>
        <v/>
      </c>
      <c r="E193" s="7">
        <f>IF(A193="","",C193*Simulation!$B$11/12)</f>
        <v/>
      </c>
      <c r="F193" s="7">
        <f>IF(A193="","",D193-E193)</f>
        <v/>
      </c>
      <c r="G193" s="7">
        <f>IF(A193="","",Simulation!$B$16)</f>
        <v/>
      </c>
      <c r="H193" s="7">
        <f>IF(A193="","",D193+G193)</f>
        <v/>
      </c>
      <c r="I193" s="7">
        <f>IF(A193="","",MAX(0,C193-F193))</f>
        <v/>
      </c>
      <c r="J193" s="11">
        <f>IF(A193="",0,IFERROR(E193/D193,0))</f>
        <v/>
      </c>
      <c r="K193" s="7">
        <f>SUM(E$4:E193)</f>
        <v/>
      </c>
      <c r="L193" s="7">
        <f>SUM(F$4:F193)</f>
        <v/>
      </c>
    </row>
    <row r="194">
      <c r="A194" s="14">
        <f>IF(A193="","",IF(A193&gt;=Simulation!$B$10*12,"",A193+1))</f>
        <v/>
      </c>
      <c r="B194" s="30">
        <f>IF(A194="","",EDATE(B193,1))</f>
        <v/>
      </c>
      <c r="C194" s="16">
        <f>IF(A194="","",I193)</f>
        <v/>
      </c>
      <c r="D194" s="16">
        <f>IF(A194="","",Simulation!$B$15)</f>
        <v/>
      </c>
      <c r="E194" s="16">
        <f>IF(A194="","",C194*Simulation!$B$11/12)</f>
        <v/>
      </c>
      <c r="F194" s="16">
        <f>IF(A194="","",D194-E194)</f>
        <v/>
      </c>
      <c r="G194" s="16">
        <f>IF(A194="","",Simulation!$B$16)</f>
        <v/>
      </c>
      <c r="H194" s="16">
        <f>IF(A194="","",D194+G194)</f>
        <v/>
      </c>
      <c r="I194" s="16">
        <f>IF(A194="","",MAX(0,C194-F194))</f>
        <v/>
      </c>
      <c r="J194" s="17">
        <f>IF(A194="",0,IFERROR(E194/D194,0))</f>
        <v/>
      </c>
      <c r="K194" s="16">
        <f>SUM(E$4:E194)</f>
        <v/>
      </c>
      <c r="L194" s="16">
        <f>SUM(F$4:F194)</f>
        <v/>
      </c>
    </row>
    <row r="195">
      <c r="A195" s="18">
        <f>IF(A194="","",IF(A194&gt;=Simulation!$B$10*12,"",A194+1))</f>
        <v/>
      </c>
      <c r="B195" s="31">
        <f>IF(A195="","",EDATE(B194,1))</f>
        <v/>
      </c>
      <c r="C195" s="7">
        <f>IF(A195="","",I194)</f>
        <v/>
      </c>
      <c r="D195" s="7">
        <f>IF(A195="","",Simulation!$B$15)</f>
        <v/>
      </c>
      <c r="E195" s="7">
        <f>IF(A195="","",C195*Simulation!$B$11/12)</f>
        <v/>
      </c>
      <c r="F195" s="7">
        <f>IF(A195="","",D195-E195)</f>
        <v/>
      </c>
      <c r="G195" s="7">
        <f>IF(A195="","",Simulation!$B$16)</f>
        <v/>
      </c>
      <c r="H195" s="7">
        <f>IF(A195="","",D195+G195)</f>
        <v/>
      </c>
      <c r="I195" s="7">
        <f>IF(A195="","",MAX(0,C195-F195))</f>
        <v/>
      </c>
      <c r="J195" s="11">
        <f>IF(A195="",0,IFERROR(E195/D195,0))</f>
        <v/>
      </c>
      <c r="K195" s="7">
        <f>SUM(E$4:E195)</f>
        <v/>
      </c>
      <c r="L195" s="7">
        <f>SUM(F$4:F195)</f>
        <v/>
      </c>
    </row>
    <row r="196">
      <c r="A196" s="14">
        <f>IF(A195="","",IF(A195&gt;=Simulation!$B$10*12,"",A195+1))</f>
        <v/>
      </c>
      <c r="B196" s="30">
        <f>IF(A196="","",EDATE(B195,1))</f>
        <v/>
      </c>
      <c r="C196" s="16">
        <f>IF(A196="","",I195)</f>
        <v/>
      </c>
      <c r="D196" s="16">
        <f>IF(A196="","",Simulation!$B$15)</f>
        <v/>
      </c>
      <c r="E196" s="16">
        <f>IF(A196="","",C196*Simulation!$B$11/12)</f>
        <v/>
      </c>
      <c r="F196" s="16">
        <f>IF(A196="","",D196-E196)</f>
        <v/>
      </c>
      <c r="G196" s="16">
        <f>IF(A196="","",Simulation!$B$16)</f>
        <v/>
      </c>
      <c r="H196" s="16">
        <f>IF(A196="","",D196+G196)</f>
        <v/>
      </c>
      <c r="I196" s="16">
        <f>IF(A196="","",MAX(0,C196-F196))</f>
        <v/>
      </c>
      <c r="J196" s="17">
        <f>IF(A196="",0,IFERROR(E196/D196,0))</f>
        <v/>
      </c>
      <c r="K196" s="16">
        <f>SUM(E$4:E196)</f>
        <v/>
      </c>
      <c r="L196" s="16">
        <f>SUM(F$4:F196)</f>
        <v/>
      </c>
    </row>
    <row r="197">
      <c r="A197" s="18">
        <f>IF(A196="","",IF(A196&gt;=Simulation!$B$10*12,"",A196+1))</f>
        <v/>
      </c>
      <c r="B197" s="31">
        <f>IF(A197="","",EDATE(B196,1))</f>
        <v/>
      </c>
      <c r="C197" s="7">
        <f>IF(A197="","",I196)</f>
        <v/>
      </c>
      <c r="D197" s="7">
        <f>IF(A197="","",Simulation!$B$15)</f>
        <v/>
      </c>
      <c r="E197" s="7">
        <f>IF(A197="","",C197*Simulation!$B$11/12)</f>
        <v/>
      </c>
      <c r="F197" s="7">
        <f>IF(A197="","",D197-E197)</f>
        <v/>
      </c>
      <c r="G197" s="7">
        <f>IF(A197="","",Simulation!$B$16)</f>
        <v/>
      </c>
      <c r="H197" s="7">
        <f>IF(A197="","",D197+G197)</f>
        <v/>
      </c>
      <c r="I197" s="7">
        <f>IF(A197="","",MAX(0,C197-F197))</f>
        <v/>
      </c>
      <c r="J197" s="11">
        <f>IF(A197="",0,IFERROR(E197/D197,0))</f>
        <v/>
      </c>
      <c r="K197" s="7">
        <f>SUM(E$4:E197)</f>
        <v/>
      </c>
      <c r="L197" s="7">
        <f>SUM(F$4:F197)</f>
        <v/>
      </c>
    </row>
    <row r="198">
      <c r="A198" s="14">
        <f>IF(A197="","",IF(A197&gt;=Simulation!$B$10*12,"",A197+1))</f>
        <v/>
      </c>
      <c r="B198" s="30">
        <f>IF(A198="","",EDATE(B197,1))</f>
        <v/>
      </c>
      <c r="C198" s="16">
        <f>IF(A198="","",I197)</f>
        <v/>
      </c>
      <c r="D198" s="16">
        <f>IF(A198="","",Simulation!$B$15)</f>
        <v/>
      </c>
      <c r="E198" s="16">
        <f>IF(A198="","",C198*Simulation!$B$11/12)</f>
        <v/>
      </c>
      <c r="F198" s="16">
        <f>IF(A198="","",D198-E198)</f>
        <v/>
      </c>
      <c r="G198" s="16">
        <f>IF(A198="","",Simulation!$B$16)</f>
        <v/>
      </c>
      <c r="H198" s="16">
        <f>IF(A198="","",D198+G198)</f>
        <v/>
      </c>
      <c r="I198" s="16">
        <f>IF(A198="","",MAX(0,C198-F198))</f>
        <v/>
      </c>
      <c r="J198" s="17">
        <f>IF(A198="",0,IFERROR(E198/D198,0))</f>
        <v/>
      </c>
      <c r="K198" s="16">
        <f>SUM(E$4:E198)</f>
        <v/>
      </c>
      <c r="L198" s="16">
        <f>SUM(F$4:F198)</f>
        <v/>
      </c>
    </row>
    <row r="199">
      <c r="A199" s="18">
        <f>IF(A198="","",IF(A198&gt;=Simulation!$B$10*12,"",A198+1))</f>
        <v/>
      </c>
      <c r="B199" s="31">
        <f>IF(A199="","",EDATE(B198,1))</f>
        <v/>
      </c>
      <c r="C199" s="7">
        <f>IF(A199="","",I198)</f>
        <v/>
      </c>
      <c r="D199" s="7">
        <f>IF(A199="","",Simulation!$B$15)</f>
        <v/>
      </c>
      <c r="E199" s="7">
        <f>IF(A199="","",C199*Simulation!$B$11/12)</f>
        <v/>
      </c>
      <c r="F199" s="7">
        <f>IF(A199="","",D199-E199)</f>
        <v/>
      </c>
      <c r="G199" s="7">
        <f>IF(A199="","",Simulation!$B$16)</f>
        <v/>
      </c>
      <c r="H199" s="7">
        <f>IF(A199="","",D199+G199)</f>
        <v/>
      </c>
      <c r="I199" s="7">
        <f>IF(A199="","",MAX(0,C199-F199))</f>
        <v/>
      </c>
      <c r="J199" s="11">
        <f>IF(A199="",0,IFERROR(E199/D199,0))</f>
        <v/>
      </c>
      <c r="K199" s="7">
        <f>SUM(E$4:E199)</f>
        <v/>
      </c>
      <c r="L199" s="7">
        <f>SUM(F$4:F199)</f>
        <v/>
      </c>
    </row>
    <row r="200">
      <c r="A200" s="14">
        <f>IF(A199="","",IF(A199&gt;=Simulation!$B$10*12,"",A199+1))</f>
        <v/>
      </c>
      <c r="B200" s="30">
        <f>IF(A200="","",EDATE(B199,1))</f>
        <v/>
      </c>
      <c r="C200" s="16">
        <f>IF(A200="","",I199)</f>
        <v/>
      </c>
      <c r="D200" s="16">
        <f>IF(A200="","",Simulation!$B$15)</f>
        <v/>
      </c>
      <c r="E200" s="16">
        <f>IF(A200="","",C200*Simulation!$B$11/12)</f>
        <v/>
      </c>
      <c r="F200" s="16">
        <f>IF(A200="","",D200-E200)</f>
        <v/>
      </c>
      <c r="G200" s="16">
        <f>IF(A200="","",Simulation!$B$16)</f>
        <v/>
      </c>
      <c r="H200" s="16">
        <f>IF(A200="","",D200+G200)</f>
        <v/>
      </c>
      <c r="I200" s="16">
        <f>IF(A200="","",MAX(0,C200-F200))</f>
        <v/>
      </c>
      <c r="J200" s="17">
        <f>IF(A200="",0,IFERROR(E200/D200,0))</f>
        <v/>
      </c>
      <c r="K200" s="16">
        <f>SUM(E$4:E200)</f>
        <v/>
      </c>
      <c r="L200" s="16">
        <f>SUM(F$4:F200)</f>
        <v/>
      </c>
    </row>
    <row r="201">
      <c r="A201" s="18">
        <f>IF(A200="","",IF(A200&gt;=Simulation!$B$10*12,"",A200+1))</f>
        <v/>
      </c>
      <c r="B201" s="31">
        <f>IF(A201="","",EDATE(B200,1))</f>
        <v/>
      </c>
      <c r="C201" s="7">
        <f>IF(A201="","",I200)</f>
        <v/>
      </c>
      <c r="D201" s="7">
        <f>IF(A201="","",Simulation!$B$15)</f>
        <v/>
      </c>
      <c r="E201" s="7">
        <f>IF(A201="","",C201*Simulation!$B$11/12)</f>
        <v/>
      </c>
      <c r="F201" s="7">
        <f>IF(A201="","",D201-E201)</f>
        <v/>
      </c>
      <c r="G201" s="7">
        <f>IF(A201="","",Simulation!$B$16)</f>
        <v/>
      </c>
      <c r="H201" s="7">
        <f>IF(A201="","",D201+G201)</f>
        <v/>
      </c>
      <c r="I201" s="7">
        <f>IF(A201="","",MAX(0,C201-F201))</f>
        <v/>
      </c>
      <c r="J201" s="11">
        <f>IF(A201="",0,IFERROR(E201/D201,0))</f>
        <v/>
      </c>
      <c r="K201" s="7">
        <f>SUM(E$4:E201)</f>
        <v/>
      </c>
      <c r="L201" s="7">
        <f>SUM(F$4:F201)</f>
        <v/>
      </c>
    </row>
    <row r="202">
      <c r="A202" s="14">
        <f>IF(A201="","",IF(A201&gt;=Simulation!$B$10*12,"",A201+1))</f>
        <v/>
      </c>
      <c r="B202" s="30">
        <f>IF(A202="","",EDATE(B201,1))</f>
        <v/>
      </c>
      <c r="C202" s="16">
        <f>IF(A202="","",I201)</f>
        <v/>
      </c>
      <c r="D202" s="16">
        <f>IF(A202="","",Simulation!$B$15)</f>
        <v/>
      </c>
      <c r="E202" s="16">
        <f>IF(A202="","",C202*Simulation!$B$11/12)</f>
        <v/>
      </c>
      <c r="F202" s="16">
        <f>IF(A202="","",D202-E202)</f>
        <v/>
      </c>
      <c r="G202" s="16">
        <f>IF(A202="","",Simulation!$B$16)</f>
        <v/>
      </c>
      <c r="H202" s="16">
        <f>IF(A202="","",D202+G202)</f>
        <v/>
      </c>
      <c r="I202" s="16">
        <f>IF(A202="","",MAX(0,C202-F202))</f>
        <v/>
      </c>
      <c r="J202" s="17">
        <f>IF(A202="",0,IFERROR(E202/D202,0))</f>
        <v/>
      </c>
      <c r="K202" s="16">
        <f>SUM(E$4:E202)</f>
        <v/>
      </c>
      <c r="L202" s="16">
        <f>SUM(F$4:F202)</f>
        <v/>
      </c>
    </row>
    <row r="203">
      <c r="A203" s="18">
        <f>IF(A202="","",IF(A202&gt;=Simulation!$B$10*12,"",A202+1))</f>
        <v/>
      </c>
      <c r="B203" s="31">
        <f>IF(A203="","",EDATE(B202,1))</f>
        <v/>
      </c>
      <c r="C203" s="7">
        <f>IF(A203="","",I202)</f>
        <v/>
      </c>
      <c r="D203" s="7">
        <f>IF(A203="","",Simulation!$B$15)</f>
        <v/>
      </c>
      <c r="E203" s="7">
        <f>IF(A203="","",C203*Simulation!$B$11/12)</f>
        <v/>
      </c>
      <c r="F203" s="7">
        <f>IF(A203="","",D203-E203)</f>
        <v/>
      </c>
      <c r="G203" s="7">
        <f>IF(A203="","",Simulation!$B$16)</f>
        <v/>
      </c>
      <c r="H203" s="7">
        <f>IF(A203="","",D203+G203)</f>
        <v/>
      </c>
      <c r="I203" s="7">
        <f>IF(A203="","",MAX(0,C203-F203))</f>
        <v/>
      </c>
      <c r="J203" s="11">
        <f>IF(A203="",0,IFERROR(E203/D203,0))</f>
        <v/>
      </c>
      <c r="K203" s="7">
        <f>SUM(E$4:E203)</f>
        <v/>
      </c>
      <c r="L203" s="7">
        <f>SUM(F$4:F203)</f>
        <v/>
      </c>
    </row>
    <row r="204">
      <c r="A204" s="14">
        <f>IF(A203="","",IF(A203&gt;=Simulation!$B$10*12,"",A203+1))</f>
        <v/>
      </c>
      <c r="B204" s="30">
        <f>IF(A204="","",EDATE(B203,1))</f>
        <v/>
      </c>
      <c r="C204" s="16">
        <f>IF(A204="","",I203)</f>
        <v/>
      </c>
      <c r="D204" s="16">
        <f>IF(A204="","",Simulation!$B$15)</f>
        <v/>
      </c>
      <c r="E204" s="16">
        <f>IF(A204="","",C204*Simulation!$B$11/12)</f>
        <v/>
      </c>
      <c r="F204" s="16">
        <f>IF(A204="","",D204-E204)</f>
        <v/>
      </c>
      <c r="G204" s="16">
        <f>IF(A204="","",Simulation!$B$16)</f>
        <v/>
      </c>
      <c r="H204" s="16">
        <f>IF(A204="","",D204+G204)</f>
        <v/>
      </c>
      <c r="I204" s="16">
        <f>IF(A204="","",MAX(0,C204-F204))</f>
        <v/>
      </c>
      <c r="J204" s="17">
        <f>IF(A204="",0,IFERROR(E204/D204,0))</f>
        <v/>
      </c>
      <c r="K204" s="16">
        <f>SUM(E$4:E204)</f>
        <v/>
      </c>
      <c r="L204" s="16">
        <f>SUM(F$4:F204)</f>
        <v/>
      </c>
    </row>
    <row r="205">
      <c r="A205" s="18">
        <f>IF(A204="","",IF(A204&gt;=Simulation!$B$10*12,"",A204+1))</f>
        <v/>
      </c>
      <c r="B205" s="31">
        <f>IF(A205="","",EDATE(B204,1))</f>
        <v/>
      </c>
      <c r="C205" s="7">
        <f>IF(A205="","",I204)</f>
        <v/>
      </c>
      <c r="D205" s="7">
        <f>IF(A205="","",Simulation!$B$15)</f>
        <v/>
      </c>
      <c r="E205" s="7">
        <f>IF(A205="","",C205*Simulation!$B$11/12)</f>
        <v/>
      </c>
      <c r="F205" s="7">
        <f>IF(A205="","",D205-E205)</f>
        <v/>
      </c>
      <c r="G205" s="7">
        <f>IF(A205="","",Simulation!$B$16)</f>
        <v/>
      </c>
      <c r="H205" s="7">
        <f>IF(A205="","",D205+G205)</f>
        <v/>
      </c>
      <c r="I205" s="7">
        <f>IF(A205="","",MAX(0,C205-F205))</f>
        <v/>
      </c>
      <c r="J205" s="11">
        <f>IF(A205="",0,IFERROR(E205/D205,0))</f>
        <v/>
      </c>
      <c r="K205" s="7">
        <f>SUM(E$4:E205)</f>
        <v/>
      </c>
      <c r="L205" s="7">
        <f>SUM(F$4:F205)</f>
        <v/>
      </c>
    </row>
    <row r="206">
      <c r="A206" s="14">
        <f>IF(A205="","",IF(A205&gt;=Simulation!$B$10*12,"",A205+1))</f>
        <v/>
      </c>
      <c r="B206" s="30">
        <f>IF(A206="","",EDATE(B205,1))</f>
        <v/>
      </c>
      <c r="C206" s="16">
        <f>IF(A206="","",I205)</f>
        <v/>
      </c>
      <c r="D206" s="16">
        <f>IF(A206="","",Simulation!$B$15)</f>
        <v/>
      </c>
      <c r="E206" s="16">
        <f>IF(A206="","",C206*Simulation!$B$11/12)</f>
        <v/>
      </c>
      <c r="F206" s="16">
        <f>IF(A206="","",D206-E206)</f>
        <v/>
      </c>
      <c r="G206" s="16">
        <f>IF(A206="","",Simulation!$B$16)</f>
        <v/>
      </c>
      <c r="H206" s="16">
        <f>IF(A206="","",D206+G206)</f>
        <v/>
      </c>
      <c r="I206" s="16">
        <f>IF(A206="","",MAX(0,C206-F206))</f>
        <v/>
      </c>
      <c r="J206" s="17">
        <f>IF(A206="",0,IFERROR(E206/D206,0))</f>
        <v/>
      </c>
      <c r="K206" s="16">
        <f>SUM(E$4:E206)</f>
        <v/>
      </c>
      <c r="L206" s="16">
        <f>SUM(F$4:F206)</f>
        <v/>
      </c>
    </row>
    <row r="207">
      <c r="A207" s="18">
        <f>IF(A206="","",IF(A206&gt;=Simulation!$B$10*12,"",A206+1))</f>
        <v/>
      </c>
      <c r="B207" s="31">
        <f>IF(A207="","",EDATE(B206,1))</f>
        <v/>
      </c>
      <c r="C207" s="7">
        <f>IF(A207="","",I206)</f>
        <v/>
      </c>
      <c r="D207" s="7">
        <f>IF(A207="","",Simulation!$B$15)</f>
        <v/>
      </c>
      <c r="E207" s="7">
        <f>IF(A207="","",C207*Simulation!$B$11/12)</f>
        <v/>
      </c>
      <c r="F207" s="7">
        <f>IF(A207="","",D207-E207)</f>
        <v/>
      </c>
      <c r="G207" s="7">
        <f>IF(A207="","",Simulation!$B$16)</f>
        <v/>
      </c>
      <c r="H207" s="7">
        <f>IF(A207="","",D207+G207)</f>
        <v/>
      </c>
      <c r="I207" s="7">
        <f>IF(A207="","",MAX(0,C207-F207))</f>
        <v/>
      </c>
      <c r="J207" s="11">
        <f>IF(A207="",0,IFERROR(E207/D207,0))</f>
        <v/>
      </c>
      <c r="K207" s="7">
        <f>SUM(E$4:E207)</f>
        <v/>
      </c>
      <c r="L207" s="7">
        <f>SUM(F$4:F207)</f>
        <v/>
      </c>
    </row>
    <row r="208">
      <c r="A208" s="14">
        <f>IF(A207="","",IF(A207&gt;=Simulation!$B$10*12,"",A207+1))</f>
        <v/>
      </c>
      <c r="B208" s="30">
        <f>IF(A208="","",EDATE(B207,1))</f>
        <v/>
      </c>
      <c r="C208" s="16">
        <f>IF(A208="","",I207)</f>
        <v/>
      </c>
      <c r="D208" s="16">
        <f>IF(A208="","",Simulation!$B$15)</f>
        <v/>
      </c>
      <c r="E208" s="16">
        <f>IF(A208="","",C208*Simulation!$B$11/12)</f>
        <v/>
      </c>
      <c r="F208" s="16">
        <f>IF(A208="","",D208-E208)</f>
        <v/>
      </c>
      <c r="G208" s="16">
        <f>IF(A208="","",Simulation!$B$16)</f>
        <v/>
      </c>
      <c r="H208" s="16">
        <f>IF(A208="","",D208+G208)</f>
        <v/>
      </c>
      <c r="I208" s="16">
        <f>IF(A208="","",MAX(0,C208-F208))</f>
        <v/>
      </c>
      <c r="J208" s="17">
        <f>IF(A208="",0,IFERROR(E208/D208,0))</f>
        <v/>
      </c>
      <c r="K208" s="16">
        <f>SUM(E$4:E208)</f>
        <v/>
      </c>
      <c r="L208" s="16">
        <f>SUM(F$4:F208)</f>
        <v/>
      </c>
    </row>
    <row r="209">
      <c r="A209" s="18">
        <f>IF(A208="","",IF(A208&gt;=Simulation!$B$10*12,"",A208+1))</f>
        <v/>
      </c>
      <c r="B209" s="31">
        <f>IF(A209="","",EDATE(B208,1))</f>
        <v/>
      </c>
      <c r="C209" s="7">
        <f>IF(A209="","",I208)</f>
        <v/>
      </c>
      <c r="D209" s="7">
        <f>IF(A209="","",Simulation!$B$15)</f>
        <v/>
      </c>
      <c r="E209" s="7">
        <f>IF(A209="","",C209*Simulation!$B$11/12)</f>
        <v/>
      </c>
      <c r="F209" s="7">
        <f>IF(A209="","",D209-E209)</f>
        <v/>
      </c>
      <c r="G209" s="7">
        <f>IF(A209="","",Simulation!$B$16)</f>
        <v/>
      </c>
      <c r="H209" s="7">
        <f>IF(A209="","",D209+G209)</f>
        <v/>
      </c>
      <c r="I209" s="7">
        <f>IF(A209="","",MAX(0,C209-F209))</f>
        <v/>
      </c>
      <c r="J209" s="11">
        <f>IF(A209="",0,IFERROR(E209/D209,0))</f>
        <v/>
      </c>
      <c r="K209" s="7">
        <f>SUM(E$4:E209)</f>
        <v/>
      </c>
      <c r="L209" s="7">
        <f>SUM(F$4:F209)</f>
        <v/>
      </c>
    </row>
    <row r="210">
      <c r="A210" s="14">
        <f>IF(A209="","",IF(A209&gt;=Simulation!$B$10*12,"",A209+1))</f>
        <v/>
      </c>
      <c r="B210" s="30">
        <f>IF(A210="","",EDATE(B209,1))</f>
        <v/>
      </c>
      <c r="C210" s="16">
        <f>IF(A210="","",I209)</f>
        <v/>
      </c>
      <c r="D210" s="16">
        <f>IF(A210="","",Simulation!$B$15)</f>
        <v/>
      </c>
      <c r="E210" s="16">
        <f>IF(A210="","",C210*Simulation!$B$11/12)</f>
        <v/>
      </c>
      <c r="F210" s="16">
        <f>IF(A210="","",D210-E210)</f>
        <v/>
      </c>
      <c r="G210" s="16">
        <f>IF(A210="","",Simulation!$B$16)</f>
        <v/>
      </c>
      <c r="H210" s="16">
        <f>IF(A210="","",D210+G210)</f>
        <v/>
      </c>
      <c r="I210" s="16">
        <f>IF(A210="","",MAX(0,C210-F210))</f>
        <v/>
      </c>
      <c r="J210" s="17">
        <f>IF(A210="",0,IFERROR(E210/D210,0))</f>
        <v/>
      </c>
      <c r="K210" s="16">
        <f>SUM(E$4:E210)</f>
        <v/>
      </c>
      <c r="L210" s="16">
        <f>SUM(F$4:F210)</f>
        <v/>
      </c>
    </row>
    <row r="211">
      <c r="A211" s="18">
        <f>IF(A210="","",IF(A210&gt;=Simulation!$B$10*12,"",A210+1))</f>
        <v/>
      </c>
      <c r="B211" s="31">
        <f>IF(A211="","",EDATE(B210,1))</f>
        <v/>
      </c>
      <c r="C211" s="7">
        <f>IF(A211="","",I210)</f>
        <v/>
      </c>
      <c r="D211" s="7">
        <f>IF(A211="","",Simulation!$B$15)</f>
        <v/>
      </c>
      <c r="E211" s="7">
        <f>IF(A211="","",C211*Simulation!$B$11/12)</f>
        <v/>
      </c>
      <c r="F211" s="7">
        <f>IF(A211="","",D211-E211)</f>
        <v/>
      </c>
      <c r="G211" s="7">
        <f>IF(A211="","",Simulation!$B$16)</f>
        <v/>
      </c>
      <c r="H211" s="7">
        <f>IF(A211="","",D211+G211)</f>
        <v/>
      </c>
      <c r="I211" s="7">
        <f>IF(A211="","",MAX(0,C211-F211))</f>
        <v/>
      </c>
      <c r="J211" s="11">
        <f>IF(A211="",0,IFERROR(E211/D211,0))</f>
        <v/>
      </c>
      <c r="K211" s="7">
        <f>SUM(E$4:E211)</f>
        <v/>
      </c>
      <c r="L211" s="7">
        <f>SUM(F$4:F211)</f>
        <v/>
      </c>
    </row>
    <row r="212">
      <c r="A212" s="14">
        <f>IF(A211="","",IF(A211&gt;=Simulation!$B$10*12,"",A211+1))</f>
        <v/>
      </c>
      <c r="B212" s="30">
        <f>IF(A212="","",EDATE(B211,1))</f>
        <v/>
      </c>
      <c r="C212" s="16">
        <f>IF(A212="","",I211)</f>
        <v/>
      </c>
      <c r="D212" s="16">
        <f>IF(A212="","",Simulation!$B$15)</f>
        <v/>
      </c>
      <c r="E212" s="16">
        <f>IF(A212="","",C212*Simulation!$B$11/12)</f>
        <v/>
      </c>
      <c r="F212" s="16">
        <f>IF(A212="","",D212-E212)</f>
        <v/>
      </c>
      <c r="G212" s="16">
        <f>IF(A212="","",Simulation!$B$16)</f>
        <v/>
      </c>
      <c r="H212" s="16">
        <f>IF(A212="","",D212+G212)</f>
        <v/>
      </c>
      <c r="I212" s="16">
        <f>IF(A212="","",MAX(0,C212-F212))</f>
        <v/>
      </c>
      <c r="J212" s="17">
        <f>IF(A212="",0,IFERROR(E212/D212,0))</f>
        <v/>
      </c>
      <c r="K212" s="16">
        <f>SUM(E$4:E212)</f>
        <v/>
      </c>
      <c r="L212" s="16">
        <f>SUM(F$4:F212)</f>
        <v/>
      </c>
    </row>
    <row r="213">
      <c r="A213" s="18">
        <f>IF(A212="","",IF(A212&gt;=Simulation!$B$10*12,"",A212+1))</f>
        <v/>
      </c>
      <c r="B213" s="31">
        <f>IF(A213="","",EDATE(B212,1))</f>
        <v/>
      </c>
      <c r="C213" s="7">
        <f>IF(A213="","",I212)</f>
        <v/>
      </c>
      <c r="D213" s="7">
        <f>IF(A213="","",Simulation!$B$15)</f>
        <v/>
      </c>
      <c r="E213" s="7">
        <f>IF(A213="","",C213*Simulation!$B$11/12)</f>
        <v/>
      </c>
      <c r="F213" s="7">
        <f>IF(A213="","",D213-E213)</f>
        <v/>
      </c>
      <c r="G213" s="7">
        <f>IF(A213="","",Simulation!$B$16)</f>
        <v/>
      </c>
      <c r="H213" s="7">
        <f>IF(A213="","",D213+G213)</f>
        <v/>
      </c>
      <c r="I213" s="7">
        <f>IF(A213="","",MAX(0,C213-F213))</f>
        <v/>
      </c>
      <c r="J213" s="11">
        <f>IF(A213="",0,IFERROR(E213/D213,0))</f>
        <v/>
      </c>
      <c r="K213" s="7">
        <f>SUM(E$4:E213)</f>
        <v/>
      </c>
      <c r="L213" s="7">
        <f>SUM(F$4:F213)</f>
        <v/>
      </c>
    </row>
    <row r="214">
      <c r="A214" s="14">
        <f>IF(A213="","",IF(A213&gt;=Simulation!$B$10*12,"",A213+1))</f>
        <v/>
      </c>
      <c r="B214" s="30">
        <f>IF(A214="","",EDATE(B213,1))</f>
        <v/>
      </c>
      <c r="C214" s="16">
        <f>IF(A214="","",I213)</f>
        <v/>
      </c>
      <c r="D214" s="16">
        <f>IF(A214="","",Simulation!$B$15)</f>
        <v/>
      </c>
      <c r="E214" s="16">
        <f>IF(A214="","",C214*Simulation!$B$11/12)</f>
        <v/>
      </c>
      <c r="F214" s="16">
        <f>IF(A214="","",D214-E214)</f>
        <v/>
      </c>
      <c r="G214" s="16">
        <f>IF(A214="","",Simulation!$B$16)</f>
        <v/>
      </c>
      <c r="H214" s="16">
        <f>IF(A214="","",D214+G214)</f>
        <v/>
      </c>
      <c r="I214" s="16">
        <f>IF(A214="","",MAX(0,C214-F214))</f>
        <v/>
      </c>
      <c r="J214" s="17">
        <f>IF(A214="",0,IFERROR(E214/D214,0))</f>
        <v/>
      </c>
      <c r="K214" s="16">
        <f>SUM(E$4:E214)</f>
        <v/>
      </c>
      <c r="L214" s="16">
        <f>SUM(F$4:F214)</f>
        <v/>
      </c>
    </row>
    <row r="215">
      <c r="A215" s="18">
        <f>IF(A214="","",IF(A214&gt;=Simulation!$B$10*12,"",A214+1))</f>
        <v/>
      </c>
      <c r="B215" s="31">
        <f>IF(A215="","",EDATE(B214,1))</f>
        <v/>
      </c>
      <c r="C215" s="7">
        <f>IF(A215="","",I214)</f>
        <v/>
      </c>
      <c r="D215" s="7">
        <f>IF(A215="","",Simulation!$B$15)</f>
        <v/>
      </c>
      <c r="E215" s="7">
        <f>IF(A215="","",C215*Simulation!$B$11/12)</f>
        <v/>
      </c>
      <c r="F215" s="7">
        <f>IF(A215="","",D215-E215)</f>
        <v/>
      </c>
      <c r="G215" s="7">
        <f>IF(A215="","",Simulation!$B$16)</f>
        <v/>
      </c>
      <c r="H215" s="7">
        <f>IF(A215="","",D215+G215)</f>
        <v/>
      </c>
      <c r="I215" s="7">
        <f>IF(A215="","",MAX(0,C215-F215))</f>
        <v/>
      </c>
      <c r="J215" s="11">
        <f>IF(A215="",0,IFERROR(E215/D215,0))</f>
        <v/>
      </c>
      <c r="K215" s="7">
        <f>SUM(E$4:E215)</f>
        <v/>
      </c>
      <c r="L215" s="7">
        <f>SUM(F$4:F215)</f>
        <v/>
      </c>
    </row>
    <row r="216">
      <c r="A216" s="14">
        <f>IF(A215="","",IF(A215&gt;=Simulation!$B$10*12,"",A215+1))</f>
        <v/>
      </c>
      <c r="B216" s="30">
        <f>IF(A216="","",EDATE(B215,1))</f>
        <v/>
      </c>
      <c r="C216" s="16">
        <f>IF(A216="","",I215)</f>
        <v/>
      </c>
      <c r="D216" s="16">
        <f>IF(A216="","",Simulation!$B$15)</f>
        <v/>
      </c>
      <c r="E216" s="16">
        <f>IF(A216="","",C216*Simulation!$B$11/12)</f>
        <v/>
      </c>
      <c r="F216" s="16">
        <f>IF(A216="","",D216-E216)</f>
        <v/>
      </c>
      <c r="G216" s="16">
        <f>IF(A216="","",Simulation!$B$16)</f>
        <v/>
      </c>
      <c r="H216" s="16">
        <f>IF(A216="","",D216+G216)</f>
        <v/>
      </c>
      <c r="I216" s="16">
        <f>IF(A216="","",MAX(0,C216-F216))</f>
        <v/>
      </c>
      <c r="J216" s="17">
        <f>IF(A216="",0,IFERROR(E216/D216,0))</f>
        <v/>
      </c>
      <c r="K216" s="16">
        <f>SUM(E$4:E216)</f>
        <v/>
      </c>
      <c r="L216" s="16">
        <f>SUM(F$4:F216)</f>
        <v/>
      </c>
    </row>
    <row r="217">
      <c r="A217" s="18">
        <f>IF(A216="","",IF(A216&gt;=Simulation!$B$10*12,"",A216+1))</f>
        <v/>
      </c>
      <c r="B217" s="31">
        <f>IF(A217="","",EDATE(B216,1))</f>
        <v/>
      </c>
      <c r="C217" s="7">
        <f>IF(A217="","",I216)</f>
        <v/>
      </c>
      <c r="D217" s="7">
        <f>IF(A217="","",Simulation!$B$15)</f>
        <v/>
      </c>
      <c r="E217" s="7">
        <f>IF(A217="","",C217*Simulation!$B$11/12)</f>
        <v/>
      </c>
      <c r="F217" s="7">
        <f>IF(A217="","",D217-E217)</f>
        <v/>
      </c>
      <c r="G217" s="7">
        <f>IF(A217="","",Simulation!$B$16)</f>
        <v/>
      </c>
      <c r="H217" s="7">
        <f>IF(A217="","",D217+G217)</f>
        <v/>
      </c>
      <c r="I217" s="7">
        <f>IF(A217="","",MAX(0,C217-F217))</f>
        <v/>
      </c>
      <c r="J217" s="11">
        <f>IF(A217="",0,IFERROR(E217/D217,0))</f>
        <v/>
      </c>
      <c r="K217" s="7">
        <f>SUM(E$4:E217)</f>
        <v/>
      </c>
      <c r="L217" s="7">
        <f>SUM(F$4:F217)</f>
        <v/>
      </c>
    </row>
    <row r="218">
      <c r="A218" s="14">
        <f>IF(A217="","",IF(A217&gt;=Simulation!$B$10*12,"",A217+1))</f>
        <v/>
      </c>
      <c r="B218" s="30">
        <f>IF(A218="","",EDATE(B217,1))</f>
        <v/>
      </c>
      <c r="C218" s="16">
        <f>IF(A218="","",I217)</f>
        <v/>
      </c>
      <c r="D218" s="16">
        <f>IF(A218="","",Simulation!$B$15)</f>
        <v/>
      </c>
      <c r="E218" s="16">
        <f>IF(A218="","",C218*Simulation!$B$11/12)</f>
        <v/>
      </c>
      <c r="F218" s="16">
        <f>IF(A218="","",D218-E218)</f>
        <v/>
      </c>
      <c r="G218" s="16">
        <f>IF(A218="","",Simulation!$B$16)</f>
        <v/>
      </c>
      <c r="H218" s="16">
        <f>IF(A218="","",D218+G218)</f>
        <v/>
      </c>
      <c r="I218" s="16">
        <f>IF(A218="","",MAX(0,C218-F218))</f>
        <v/>
      </c>
      <c r="J218" s="17">
        <f>IF(A218="",0,IFERROR(E218/D218,0))</f>
        <v/>
      </c>
      <c r="K218" s="16">
        <f>SUM(E$4:E218)</f>
        <v/>
      </c>
      <c r="L218" s="16">
        <f>SUM(F$4:F218)</f>
        <v/>
      </c>
    </row>
    <row r="219">
      <c r="A219" s="18">
        <f>IF(A218="","",IF(A218&gt;=Simulation!$B$10*12,"",A218+1))</f>
        <v/>
      </c>
      <c r="B219" s="31">
        <f>IF(A219="","",EDATE(B218,1))</f>
        <v/>
      </c>
      <c r="C219" s="7">
        <f>IF(A219="","",I218)</f>
        <v/>
      </c>
      <c r="D219" s="7">
        <f>IF(A219="","",Simulation!$B$15)</f>
        <v/>
      </c>
      <c r="E219" s="7">
        <f>IF(A219="","",C219*Simulation!$B$11/12)</f>
        <v/>
      </c>
      <c r="F219" s="7">
        <f>IF(A219="","",D219-E219)</f>
        <v/>
      </c>
      <c r="G219" s="7">
        <f>IF(A219="","",Simulation!$B$16)</f>
        <v/>
      </c>
      <c r="H219" s="7">
        <f>IF(A219="","",D219+G219)</f>
        <v/>
      </c>
      <c r="I219" s="7">
        <f>IF(A219="","",MAX(0,C219-F219))</f>
        <v/>
      </c>
      <c r="J219" s="11">
        <f>IF(A219="",0,IFERROR(E219/D219,0))</f>
        <v/>
      </c>
      <c r="K219" s="7">
        <f>SUM(E$4:E219)</f>
        <v/>
      </c>
      <c r="L219" s="7">
        <f>SUM(F$4:F219)</f>
        <v/>
      </c>
    </row>
    <row r="220">
      <c r="A220" s="14">
        <f>IF(A219="","",IF(A219&gt;=Simulation!$B$10*12,"",A219+1))</f>
        <v/>
      </c>
      <c r="B220" s="30">
        <f>IF(A220="","",EDATE(B219,1))</f>
        <v/>
      </c>
      <c r="C220" s="16">
        <f>IF(A220="","",I219)</f>
        <v/>
      </c>
      <c r="D220" s="16">
        <f>IF(A220="","",Simulation!$B$15)</f>
        <v/>
      </c>
      <c r="E220" s="16">
        <f>IF(A220="","",C220*Simulation!$B$11/12)</f>
        <v/>
      </c>
      <c r="F220" s="16">
        <f>IF(A220="","",D220-E220)</f>
        <v/>
      </c>
      <c r="G220" s="16">
        <f>IF(A220="","",Simulation!$B$16)</f>
        <v/>
      </c>
      <c r="H220" s="16">
        <f>IF(A220="","",D220+G220)</f>
        <v/>
      </c>
      <c r="I220" s="16">
        <f>IF(A220="","",MAX(0,C220-F220))</f>
        <v/>
      </c>
      <c r="J220" s="17">
        <f>IF(A220="",0,IFERROR(E220/D220,0))</f>
        <v/>
      </c>
      <c r="K220" s="16">
        <f>SUM(E$4:E220)</f>
        <v/>
      </c>
      <c r="L220" s="16">
        <f>SUM(F$4:F220)</f>
        <v/>
      </c>
    </row>
    <row r="221">
      <c r="A221" s="18">
        <f>IF(A220="","",IF(A220&gt;=Simulation!$B$10*12,"",A220+1))</f>
        <v/>
      </c>
      <c r="B221" s="31">
        <f>IF(A221="","",EDATE(B220,1))</f>
        <v/>
      </c>
      <c r="C221" s="7">
        <f>IF(A221="","",I220)</f>
        <v/>
      </c>
      <c r="D221" s="7">
        <f>IF(A221="","",Simulation!$B$15)</f>
        <v/>
      </c>
      <c r="E221" s="7">
        <f>IF(A221="","",C221*Simulation!$B$11/12)</f>
        <v/>
      </c>
      <c r="F221" s="7">
        <f>IF(A221="","",D221-E221)</f>
        <v/>
      </c>
      <c r="G221" s="7">
        <f>IF(A221="","",Simulation!$B$16)</f>
        <v/>
      </c>
      <c r="H221" s="7">
        <f>IF(A221="","",D221+G221)</f>
        <v/>
      </c>
      <c r="I221" s="7">
        <f>IF(A221="","",MAX(0,C221-F221))</f>
        <v/>
      </c>
      <c r="J221" s="11">
        <f>IF(A221="",0,IFERROR(E221/D221,0))</f>
        <v/>
      </c>
      <c r="K221" s="7">
        <f>SUM(E$4:E221)</f>
        <v/>
      </c>
      <c r="L221" s="7">
        <f>SUM(F$4:F221)</f>
        <v/>
      </c>
    </row>
    <row r="222">
      <c r="A222" s="14">
        <f>IF(A221="","",IF(A221&gt;=Simulation!$B$10*12,"",A221+1))</f>
        <v/>
      </c>
      <c r="B222" s="30">
        <f>IF(A222="","",EDATE(B221,1))</f>
        <v/>
      </c>
      <c r="C222" s="16">
        <f>IF(A222="","",I221)</f>
        <v/>
      </c>
      <c r="D222" s="16">
        <f>IF(A222="","",Simulation!$B$15)</f>
        <v/>
      </c>
      <c r="E222" s="16">
        <f>IF(A222="","",C222*Simulation!$B$11/12)</f>
        <v/>
      </c>
      <c r="F222" s="16">
        <f>IF(A222="","",D222-E222)</f>
        <v/>
      </c>
      <c r="G222" s="16">
        <f>IF(A222="","",Simulation!$B$16)</f>
        <v/>
      </c>
      <c r="H222" s="16">
        <f>IF(A222="","",D222+G222)</f>
        <v/>
      </c>
      <c r="I222" s="16">
        <f>IF(A222="","",MAX(0,C222-F222))</f>
        <v/>
      </c>
      <c r="J222" s="17">
        <f>IF(A222="",0,IFERROR(E222/D222,0))</f>
        <v/>
      </c>
      <c r="K222" s="16">
        <f>SUM(E$4:E222)</f>
        <v/>
      </c>
      <c r="L222" s="16">
        <f>SUM(F$4:F222)</f>
        <v/>
      </c>
    </row>
    <row r="223">
      <c r="A223" s="18">
        <f>IF(A222="","",IF(A222&gt;=Simulation!$B$10*12,"",A222+1))</f>
        <v/>
      </c>
      <c r="B223" s="31">
        <f>IF(A223="","",EDATE(B222,1))</f>
        <v/>
      </c>
      <c r="C223" s="7">
        <f>IF(A223="","",I222)</f>
        <v/>
      </c>
      <c r="D223" s="7">
        <f>IF(A223="","",Simulation!$B$15)</f>
        <v/>
      </c>
      <c r="E223" s="7">
        <f>IF(A223="","",C223*Simulation!$B$11/12)</f>
        <v/>
      </c>
      <c r="F223" s="7">
        <f>IF(A223="","",D223-E223)</f>
        <v/>
      </c>
      <c r="G223" s="7">
        <f>IF(A223="","",Simulation!$B$16)</f>
        <v/>
      </c>
      <c r="H223" s="7">
        <f>IF(A223="","",D223+G223)</f>
        <v/>
      </c>
      <c r="I223" s="7">
        <f>IF(A223="","",MAX(0,C223-F223))</f>
        <v/>
      </c>
      <c r="J223" s="11">
        <f>IF(A223="",0,IFERROR(E223/D223,0))</f>
        <v/>
      </c>
      <c r="K223" s="7">
        <f>SUM(E$4:E223)</f>
        <v/>
      </c>
      <c r="L223" s="7">
        <f>SUM(F$4:F223)</f>
        <v/>
      </c>
    </row>
    <row r="224">
      <c r="A224" s="14">
        <f>IF(A223="","",IF(A223&gt;=Simulation!$B$10*12,"",A223+1))</f>
        <v/>
      </c>
      <c r="B224" s="30">
        <f>IF(A224="","",EDATE(B223,1))</f>
        <v/>
      </c>
      <c r="C224" s="16">
        <f>IF(A224="","",I223)</f>
        <v/>
      </c>
      <c r="D224" s="16">
        <f>IF(A224="","",Simulation!$B$15)</f>
        <v/>
      </c>
      <c r="E224" s="16">
        <f>IF(A224="","",C224*Simulation!$B$11/12)</f>
        <v/>
      </c>
      <c r="F224" s="16">
        <f>IF(A224="","",D224-E224)</f>
        <v/>
      </c>
      <c r="G224" s="16">
        <f>IF(A224="","",Simulation!$B$16)</f>
        <v/>
      </c>
      <c r="H224" s="16">
        <f>IF(A224="","",D224+G224)</f>
        <v/>
      </c>
      <c r="I224" s="16">
        <f>IF(A224="","",MAX(0,C224-F224))</f>
        <v/>
      </c>
      <c r="J224" s="17">
        <f>IF(A224="",0,IFERROR(E224/D224,0))</f>
        <v/>
      </c>
      <c r="K224" s="16">
        <f>SUM(E$4:E224)</f>
        <v/>
      </c>
      <c r="L224" s="16">
        <f>SUM(F$4:F224)</f>
        <v/>
      </c>
    </row>
    <row r="225">
      <c r="A225" s="18">
        <f>IF(A224="","",IF(A224&gt;=Simulation!$B$10*12,"",A224+1))</f>
        <v/>
      </c>
      <c r="B225" s="31">
        <f>IF(A225="","",EDATE(B224,1))</f>
        <v/>
      </c>
      <c r="C225" s="7">
        <f>IF(A225="","",I224)</f>
        <v/>
      </c>
      <c r="D225" s="7">
        <f>IF(A225="","",Simulation!$B$15)</f>
        <v/>
      </c>
      <c r="E225" s="7">
        <f>IF(A225="","",C225*Simulation!$B$11/12)</f>
        <v/>
      </c>
      <c r="F225" s="7">
        <f>IF(A225="","",D225-E225)</f>
        <v/>
      </c>
      <c r="G225" s="7">
        <f>IF(A225="","",Simulation!$B$16)</f>
        <v/>
      </c>
      <c r="H225" s="7">
        <f>IF(A225="","",D225+G225)</f>
        <v/>
      </c>
      <c r="I225" s="7">
        <f>IF(A225="","",MAX(0,C225-F225))</f>
        <v/>
      </c>
      <c r="J225" s="11">
        <f>IF(A225="",0,IFERROR(E225/D225,0))</f>
        <v/>
      </c>
      <c r="K225" s="7">
        <f>SUM(E$4:E225)</f>
        <v/>
      </c>
      <c r="L225" s="7">
        <f>SUM(F$4:F225)</f>
        <v/>
      </c>
    </row>
    <row r="226">
      <c r="A226" s="14">
        <f>IF(A225="","",IF(A225&gt;=Simulation!$B$10*12,"",A225+1))</f>
        <v/>
      </c>
      <c r="B226" s="30">
        <f>IF(A226="","",EDATE(B225,1))</f>
        <v/>
      </c>
      <c r="C226" s="16">
        <f>IF(A226="","",I225)</f>
        <v/>
      </c>
      <c r="D226" s="16">
        <f>IF(A226="","",Simulation!$B$15)</f>
        <v/>
      </c>
      <c r="E226" s="16">
        <f>IF(A226="","",C226*Simulation!$B$11/12)</f>
        <v/>
      </c>
      <c r="F226" s="16">
        <f>IF(A226="","",D226-E226)</f>
        <v/>
      </c>
      <c r="G226" s="16">
        <f>IF(A226="","",Simulation!$B$16)</f>
        <v/>
      </c>
      <c r="H226" s="16">
        <f>IF(A226="","",D226+G226)</f>
        <v/>
      </c>
      <c r="I226" s="16">
        <f>IF(A226="","",MAX(0,C226-F226))</f>
        <v/>
      </c>
      <c r="J226" s="17">
        <f>IF(A226="",0,IFERROR(E226/D226,0))</f>
        <v/>
      </c>
      <c r="K226" s="16">
        <f>SUM(E$4:E226)</f>
        <v/>
      </c>
      <c r="L226" s="16">
        <f>SUM(F$4:F226)</f>
        <v/>
      </c>
    </row>
    <row r="227">
      <c r="A227" s="18">
        <f>IF(A226="","",IF(A226&gt;=Simulation!$B$10*12,"",A226+1))</f>
        <v/>
      </c>
      <c r="B227" s="31">
        <f>IF(A227="","",EDATE(B226,1))</f>
        <v/>
      </c>
      <c r="C227" s="7">
        <f>IF(A227="","",I226)</f>
        <v/>
      </c>
      <c r="D227" s="7">
        <f>IF(A227="","",Simulation!$B$15)</f>
        <v/>
      </c>
      <c r="E227" s="7">
        <f>IF(A227="","",C227*Simulation!$B$11/12)</f>
        <v/>
      </c>
      <c r="F227" s="7">
        <f>IF(A227="","",D227-E227)</f>
        <v/>
      </c>
      <c r="G227" s="7">
        <f>IF(A227="","",Simulation!$B$16)</f>
        <v/>
      </c>
      <c r="H227" s="7">
        <f>IF(A227="","",D227+G227)</f>
        <v/>
      </c>
      <c r="I227" s="7">
        <f>IF(A227="","",MAX(0,C227-F227))</f>
        <v/>
      </c>
      <c r="J227" s="11">
        <f>IF(A227="",0,IFERROR(E227/D227,0))</f>
        <v/>
      </c>
      <c r="K227" s="7">
        <f>SUM(E$4:E227)</f>
        <v/>
      </c>
      <c r="L227" s="7">
        <f>SUM(F$4:F227)</f>
        <v/>
      </c>
    </row>
    <row r="228">
      <c r="A228" s="14">
        <f>IF(A227="","",IF(A227&gt;=Simulation!$B$10*12,"",A227+1))</f>
        <v/>
      </c>
      <c r="B228" s="30">
        <f>IF(A228="","",EDATE(B227,1))</f>
        <v/>
      </c>
      <c r="C228" s="16">
        <f>IF(A228="","",I227)</f>
        <v/>
      </c>
      <c r="D228" s="16">
        <f>IF(A228="","",Simulation!$B$15)</f>
        <v/>
      </c>
      <c r="E228" s="16">
        <f>IF(A228="","",C228*Simulation!$B$11/12)</f>
        <v/>
      </c>
      <c r="F228" s="16">
        <f>IF(A228="","",D228-E228)</f>
        <v/>
      </c>
      <c r="G228" s="16">
        <f>IF(A228="","",Simulation!$B$16)</f>
        <v/>
      </c>
      <c r="H228" s="16">
        <f>IF(A228="","",D228+G228)</f>
        <v/>
      </c>
      <c r="I228" s="16">
        <f>IF(A228="","",MAX(0,C228-F228))</f>
        <v/>
      </c>
      <c r="J228" s="17">
        <f>IF(A228="",0,IFERROR(E228/D228,0))</f>
        <v/>
      </c>
      <c r="K228" s="16">
        <f>SUM(E$4:E228)</f>
        <v/>
      </c>
      <c r="L228" s="16">
        <f>SUM(F$4:F228)</f>
        <v/>
      </c>
    </row>
    <row r="229">
      <c r="A229" s="18">
        <f>IF(A228="","",IF(A228&gt;=Simulation!$B$10*12,"",A228+1))</f>
        <v/>
      </c>
      <c r="B229" s="31">
        <f>IF(A229="","",EDATE(B228,1))</f>
        <v/>
      </c>
      <c r="C229" s="7">
        <f>IF(A229="","",I228)</f>
        <v/>
      </c>
      <c r="D229" s="7">
        <f>IF(A229="","",Simulation!$B$15)</f>
        <v/>
      </c>
      <c r="E229" s="7">
        <f>IF(A229="","",C229*Simulation!$B$11/12)</f>
        <v/>
      </c>
      <c r="F229" s="7">
        <f>IF(A229="","",D229-E229)</f>
        <v/>
      </c>
      <c r="G229" s="7">
        <f>IF(A229="","",Simulation!$B$16)</f>
        <v/>
      </c>
      <c r="H229" s="7">
        <f>IF(A229="","",D229+G229)</f>
        <v/>
      </c>
      <c r="I229" s="7">
        <f>IF(A229="","",MAX(0,C229-F229))</f>
        <v/>
      </c>
      <c r="J229" s="11">
        <f>IF(A229="",0,IFERROR(E229/D229,0))</f>
        <v/>
      </c>
      <c r="K229" s="7">
        <f>SUM(E$4:E229)</f>
        <v/>
      </c>
      <c r="L229" s="7">
        <f>SUM(F$4:F229)</f>
        <v/>
      </c>
    </row>
    <row r="230">
      <c r="A230" s="14">
        <f>IF(A229="","",IF(A229&gt;=Simulation!$B$10*12,"",A229+1))</f>
        <v/>
      </c>
      <c r="B230" s="30">
        <f>IF(A230="","",EDATE(B229,1))</f>
        <v/>
      </c>
      <c r="C230" s="16">
        <f>IF(A230="","",I229)</f>
        <v/>
      </c>
      <c r="D230" s="16">
        <f>IF(A230="","",Simulation!$B$15)</f>
        <v/>
      </c>
      <c r="E230" s="16">
        <f>IF(A230="","",C230*Simulation!$B$11/12)</f>
        <v/>
      </c>
      <c r="F230" s="16">
        <f>IF(A230="","",D230-E230)</f>
        <v/>
      </c>
      <c r="G230" s="16">
        <f>IF(A230="","",Simulation!$B$16)</f>
        <v/>
      </c>
      <c r="H230" s="16">
        <f>IF(A230="","",D230+G230)</f>
        <v/>
      </c>
      <c r="I230" s="16">
        <f>IF(A230="","",MAX(0,C230-F230))</f>
        <v/>
      </c>
      <c r="J230" s="17">
        <f>IF(A230="",0,IFERROR(E230/D230,0))</f>
        <v/>
      </c>
      <c r="K230" s="16">
        <f>SUM(E$4:E230)</f>
        <v/>
      </c>
      <c r="L230" s="16">
        <f>SUM(F$4:F230)</f>
        <v/>
      </c>
    </row>
    <row r="231">
      <c r="A231" s="18">
        <f>IF(A230="","",IF(A230&gt;=Simulation!$B$10*12,"",A230+1))</f>
        <v/>
      </c>
      <c r="B231" s="31">
        <f>IF(A231="","",EDATE(B230,1))</f>
        <v/>
      </c>
      <c r="C231" s="7">
        <f>IF(A231="","",I230)</f>
        <v/>
      </c>
      <c r="D231" s="7">
        <f>IF(A231="","",Simulation!$B$15)</f>
        <v/>
      </c>
      <c r="E231" s="7">
        <f>IF(A231="","",C231*Simulation!$B$11/12)</f>
        <v/>
      </c>
      <c r="F231" s="7">
        <f>IF(A231="","",D231-E231)</f>
        <v/>
      </c>
      <c r="G231" s="7">
        <f>IF(A231="","",Simulation!$B$16)</f>
        <v/>
      </c>
      <c r="H231" s="7">
        <f>IF(A231="","",D231+G231)</f>
        <v/>
      </c>
      <c r="I231" s="7">
        <f>IF(A231="","",MAX(0,C231-F231))</f>
        <v/>
      </c>
      <c r="J231" s="11">
        <f>IF(A231="",0,IFERROR(E231/D231,0))</f>
        <v/>
      </c>
      <c r="K231" s="7">
        <f>SUM(E$4:E231)</f>
        <v/>
      </c>
      <c r="L231" s="7">
        <f>SUM(F$4:F231)</f>
        <v/>
      </c>
    </row>
    <row r="232">
      <c r="A232" s="14">
        <f>IF(A231="","",IF(A231&gt;=Simulation!$B$10*12,"",A231+1))</f>
        <v/>
      </c>
      <c r="B232" s="30">
        <f>IF(A232="","",EDATE(B231,1))</f>
        <v/>
      </c>
      <c r="C232" s="16">
        <f>IF(A232="","",I231)</f>
        <v/>
      </c>
      <c r="D232" s="16">
        <f>IF(A232="","",Simulation!$B$15)</f>
        <v/>
      </c>
      <c r="E232" s="16">
        <f>IF(A232="","",C232*Simulation!$B$11/12)</f>
        <v/>
      </c>
      <c r="F232" s="16">
        <f>IF(A232="","",D232-E232)</f>
        <v/>
      </c>
      <c r="G232" s="16">
        <f>IF(A232="","",Simulation!$B$16)</f>
        <v/>
      </c>
      <c r="H232" s="16">
        <f>IF(A232="","",D232+G232)</f>
        <v/>
      </c>
      <c r="I232" s="16">
        <f>IF(A232="","",MAX(0,C232-F232))</f>
        <v/>
      </c>
      <c r="J232" s="17">
        <f>IF(A232="",0,IFERROR(E232/D232,0))</f>
        <v/>
      </c>
      <c r="K232" s="16">
        <f>SUM(E$4:E232)</f>
        <v/>
      </c>
      <c r="L232" s="16">
        <f>SUM(F$4:F232)</f>
        <v/>
      </c>
    </row>
    <row r="233">
      <c r="A233" s="18">
        <f>IF(A232="","",IF(A232&gt;=Simulation!$B$10*12,"",A232+1))</f>
        <v/>
      </c>
      <c r="B233" s="31">
        <f>IF(A233="","",EDATE(B232,1))</f>
        <v/>
      </c>
      <c r="C233" s="7">
        <f>IF(A233="","",I232)</f>
        <v/>
      </c>
      <c r="D233" s="7">
        <f>IF(A233="","",Simulation!$B$15)</f>
        <v/>
      </c>
      <c r="E233" s="7">
        <f>IF(A233="","",C233*Simulation!$B$11/12)</f>
        <v/>
      </c>
      <c r="F233" s="7">
        <f>IF(A233="","",D233-E233)</f>
        <v/>
      </c>
      <c r="G233" s="7">
        <f>IF(A233="","",Simulation!$B$16)</f>
        <v/>
      </c>
      <c r="H233" s="7">
        <f>IF(A233="","",D233+G233)</f>
        <v/>
      </c>
      <c r="I233" s="7">
        <f>IF(A233="","",MAX(0,C233-F233))</f>
        <v/>
      </c>
      <c r="J233" s="11">
        <f>IF(A233="",0,IFERROR(E233/D233,0))</f>
        <v/>
      </c>
      <c r="K233" s="7">
        <f>SUM(E$4:E233)</f>
        <v/>
      </c>
      <c r="L233" s="7">
        <f>SUM(F$4:F233)</f>
        <v/>
      </c>
    </row>
    <row r="234">
      <c r="A234" s="14">
        <f>IF(A233="","",IF(A233&gt;=Simulation!$B$10*12,"",A233+1))</f>
        <v/>
      </c>
      <c r="B234" s="30">
        <f>IF(A234="","",EDATE(B233,1))</f>
        <v/>
      </c>
      <c r="C234" s="16">
        <f>IF(A234="","",I233)</f>
        <v/>
      </c>
      <c r="D234" s="16">
        <f>IF(A234="","",Simulation!$B$15)</f>
        <v/>
      </c>
      <c r="E234" s="16">
        <f>IF(A234="","",C234*Simulation!$B$11/12)</f>
        <v/>
      </c>
      <c r="F234" s="16">
        <f>IF(A234="","",D234-E234)</f>
        <v/>
      </c>
      <c r="G234" s="16">
        <f>IF(A234="","",Simulation!$B$16)</f>
        <v/>
      </c>
      <c r="H234" s="16">
        <f>IF(A234="","",D234+G234)</f>
        <v/>
      </c>
      <c r="I234" s="16">
        <f>IF(A234="","",MAX(0,C234-F234))</f>
        <v/>
      </c>
      <c r="J234" s="17">
        <f>IF(A234="",0,IFERROR(E234/D234,0))</f>
        <v/>
      </c>
      <c r="K234" s="16">
        <f>SUM(E$4:E234)</f>
        <v/>
      </c>
      <c r="L234" s="16">
        <f>SUM(F$4:F234)</f>
        <v/>
      </c>
    </row>
    <row r="235">
      <c r="A235" s="18">
        <f>IF(A234="","",IF(A234&gt;=Simulation!$B$10*12,"",A234+1))</f>
        <v/>
      </c>
      <c r="B235" s="31">
        <f>IF(A235="","",EDATE(B234,1))</f>
        <v/>
      </c>
      <c r="C235" s="7">
        <f>IF(A235="","",I234)</f>
        <v/>
      </c>
      <c r="D235" s="7">
        <f>IF(A235="","",Simulation!$B$15)</f>
        <v/>
      </c>
      <c r="E235" s="7">
        <f>IF(A235="","",C235*Simulation!$B$11/12)</f>
        <v/>
      </c>
      <c r="F235" s="7">
        <f>IF(A235="","",D235-E235)</f>
        <v/>
      </c>
      <c r="G235" s="7">
        <f>IF(A235="","",Simulation!$B$16)</f>
        <v/>
      </c>
      <c r="H235" s="7">
        <f>IF(A235="","",D235+G235)</f>
        <v/>
      </c>
      <c r="I235" s="7">
        <f>IF(A235="","",MAX(0,C235-F235))</f>
        <v/>
      </c>
      <c r="J235" s="11">
        <f>IF(A235="",0,IFERROR(E235/D235,0))</f>
        <v/>
      </c>
      <c r="K235" s="7">
        <f>SUM(E$4:E235)</f>
        <v/>
      </c>
      <c r="L235" s="7">
        <f>SUM(F$4:F235)</f>
        <v/>
      </c>
    </row>
    <row r="236">
      <c r="A236" s="14">
        <f>IF(A235="","",IF(A235&gt;=Simulation!$B$10*12,"",A235+1))</f>
        <v/>
      </c>
      <c r="B236" s="30">
        <f>IF(A236="","",EDATE(B235,1))</f>
        <v/>
      </c>
      <c r="C236" s="16">
        <f>IF(A236="","",I235)</f>
        <v/>
      </c>
      <c r="D236" s="16">
        <f>IF(A236="","",Simulation!$B$15)</f>
        <v/>
      </c>
      <c r="E236" s="16">
        <f>IF(A236="","",C236*Simulation!$B$11/12)</f>
        <v/>
      </c>
      <c r="F236" s="16">
        <f>IF(A236="","",D236-E236)</f>
        <v/>
      </c>
      <c r="G236" s="16">
        <f>IF(A236="","",Simulation!$B$16)</f>
        <v/>
      </c>
      <c r="H236" s="16">
        <f>IF(A236="","",D236+G236)</f>
        <v/>
      </c>
      <c r="I236" s="16">
        <f>IF(A236="","",MAX(0,C236-F236))</f>
        <v/>
      </c>
      <c r="J236" s="17">
        <f>IF(A236="",0,IFERROR(E236/D236,0))</f>
        <v/>
      </c>
      <c r="K236" s="16">
        <f>SUM(E$4:E236)</f>
        <v/>
      </c>
      <c r="L236" s="16">
        <f>SUM(F$4:F236)</f>
        <v/>
      </c>
    </row>
    <row r="237">
      <c r="A237" s="18">
        <f>IF(A236="","",IF(A236&gt;=Simulation!$B$10*12,"",A236+1))</f>
        <v/>
      </c>
      <c r="B237" s="31">
        <f>IF(A237="","",EDATE(B236,1))</f>
        <v/>
      </c>
      <c r="C237" s="7">
        <f>IF(A237="","",I236)</f>
        <v/>
      </c>
      <c r="D237" s="7">
        <f>IF(A237="","",Simulation!$B$15)</f>
        <v/>
      </c>
      <c r="E237" s="7">
        <f>IF(A237="","",C237*Simulation!$B$11/12)</f>
        <v/>
      </c>
      <c r="F237" s="7">
        <f>IF(A237="","",D237-E237)</f>
        <v/>
      </c>
      <c r="G237" s="7">
        <f>IF(A237="","",Simulation!$B$16)</f>
        <v/>
      </c>
      <c r="H237" s="7">
        <f>IF(A237="","",D237+G237)</f>
        <v/>
      </c>
      <c r="I237" s="7">
        <f>IF(A237="","",MAX(0,C237-F237))</f>
        <v/>
      </c>
      <c r="J237" s="11">
        <f>IF(A237="",0,IFERROR(E237/D237,0))</f>
        <v/>
      </c>
      <c r="K237" s="7">
        <f>SUM(E$4:E237)</f>
        <v/>
      </c>
      <c r="L237" s="7">
        <f>SUM(F$4:F237)</f>
        <v/>
      </c>
    </row>
    <row r="238">
      <c r="A238" s="14">
        <f>IF(A237="","",IF(A237&gt;=Simulation!$B$10*12,"",A237+1))</f>
        <v/>
      </c>
      <c r="B238" s="30">
        <f>IF(A238="","",EDATE(B237,1))</f>
        <v/>
      </c>
      <c r="C238" s="16">
        <f>IF(A238="","",I237)</f>
        <v/>
      </c>
      <c r="D238" s="16">
        <f>IF(A238="","",Simulation!$B$15)</f>
        <v/>
      </c>
      <c r="E238" s="16">
        <f>IF(A238="","",C238*Simulation!$B$11/12)</f>
        <v/>
      </c>
      <c r="F238" s="16">
        <f>IF(A238="","",D238-E238)</f>
        <v/>
      </c>
      <c r="G238" s="16">
        <f>IF(A238="","",Simulation!$B$16)</f>
        <v/>
      </c>
      <c r="H238" s="16">
        <f>IF(A238="","",D238+G238)</f>
        <v/>
      </c>
      <c r="I238" s="16">
        <f>IF(A238="","",MAX(0,C238-F238))</f>
        <v/>
      </c>
      <c r="J238" s="17">
        <f>IF(A238="",0,IFERROR(E238/D238,0))</f>
        <v/>
      </c>
      <c r="K238" s="16">
        <f>SUM(E$4:E238)</f>
        <v/>
      </c>
      <c r="L238" s="16">
        <f>SUM(F$4:F238)</f>
        <v/>
      </c>
    </row>
    <row r="239">
      <c r="A239" s="18">
        <f>IF(A238="","",IF(A238&gt;=Simulation!$B$10*12,"",A238+1))</f>
        <v/>
      </c>
      <c r="B239" s="31">
        <f>IF(A239="","",EDATE(B238,1))</f>
        <v/>
      </c>
      <c r="C239" s="7">
        <f>IF(A239="","",I238)</f>
        <v/>
      </c>
      <c r="D239" s="7">
        <f>IF(A239="","",Simulation!$B$15)</f>
        <v/>
      </c>
      <c r="E239" s="7">
        <f>IF(A239="","",C239*Simulation!$B$11/12)</f>
        <v/>
      </c>
      <c r="F239" s="7">
        <f>IF(A239="","",D239-E239)</f>
        <v/>
      </c>
      <c r="G239" s="7">
        <f>IF(A239="","",Simulation!$B$16)</f>
        <v/>
      </c>
      <c r="H239" s="7">
        <f>IF(A239="","",D239+G239)</f>
        <v/>
      </c>
      <c r="I239" s="7">
        <f>IF(A239="","",MAX(0,C239-F239))</f>
        <v/>
      </c>
      <c r="J239" s="11">
        <f>IF(A239="",0,IFERROR(E239/D239,0))</f>
        <v/>
      </c>
      <c r="K239" s="7">
        <f>SUM(E$4:E239)</f>
        <v/>
      </c>
      <c r="L239" s="7">
        <f>SUM(F$4:F239)</f>
        <v/>
      </c>
    </row>
    <row r="240">
      <c r="A240" s="14">
        <f>IF(A239="","",IF(A239&gt;=Simulation!$B$10*12,"",A239+1))</f>
        <v/>
      </c>
      <c r="B240" s="30">
        <f>IF(A240="","",EDATE(B239,1))</f>
        <v/>
      </c>
      <c r="C240" s="16">
        <f>IF(A240="","",I239)</f>
        <v/>
      </c>
      <c r="D240" s="16">
        <f>IF(A240="","",Simulation!$B$15)</f>
        <v/>
      </c>
      <c r="E240" s="16">
        <f>IF(A240="","",C240*Simulation!$B$11/12)</f>
        <v/>
      </c>
      <c r="F240" s="16">
        <f>IF(A240="","",D240-E240)</f>
        <v/>
      </c>
      <c r="G240" s="16">
        <f>IF(A240="","",Simulation!$B$16)</f>
        <v/>
      </c>
      <c r="H240" s="16">
        <f>IF(A240="","",D240+G240)</f>
        <v/>
      </c>
      <c r="I240" s="16">
        <f>IF(A240="","",MAX(0,C240-F240))</f>
        <v/>
      </c>
      <c r="J240" s="17">
        <f>IF(A240="",0,IFERROR(E240/D240,0))</f>
        <v/>
      </c>
      <c r="K240" s="16">
        <f>SUM(E$4:E240)</f>
        <v/>
      </c>
      <c r="L240" s="16">
        <f>SUM(F$4:F240)</f>
        <v/>
      </c>
    </row>
    <row r="241">
      <c r="A241" s="18">
        <f>IF(A240="","",IF(A240&gt;=Simulation!$B$10*12,"",A240+1))</f>
        <v/>
      </c>
      <c r="B241" s="31">
        <f>IF(A241="","",EDATE(B240,1))</f>
        <v/>
      </c>
      <c r="C241" s="7">
        <f>IF(A241="","",I240)</f>
        <v/>
      </c>
      <c r="D241" s="7">
        <f>IF(A241="","",Simulation!$B$15)</f>
        <v/>
      </c>
      <c r="E241" s="7">
        <f>IF(A241="","",C241*Simulation!$B$11/12)</f>
        <v/>
      </c>
      <c r="F241" s="7">
        <f>IF(A241="","",D241-E241)</f>
        <v/>
      </c>
      <c r="G241" s="7">
        <f>IF(A241="","",Simulation!$B$16)</f>
        <v/>
      </c>
      <c r="H241" s="7">
        <f>IF(A241="","",D241+G241)</f>
        <v/>
      </c>
      <c r="I241" s="7">
        <f>IF(A241="","",MAX(0,C241-F241))</f>
        <v/>
      </c>
      <c r="J241" s="11">
        <f>IF(A241="",0,IFERROR(E241/D241,0))</f>
        <v/>
      </c>
      <c r="K241" s="7">
        <f>SUM(E$4:E241)</f>
        <v/>
      </c>
      <c r="L241" s="7">
        <f>SUM(F$4:F241)</f>
        <v/>
      </c>
    </row>
    <row r="242">
      <c r="A242" s="14">
        <f>IF(A241="","",IF(A241&gt;=Simulation!$B$10*12,"",A241+1))</f>
        <v/>
      </c>
      <c r="B242" s="30">
        <f>IF(A242="","",EDATE(B241,1))</f>
        <v/>
      </c>
      <c r="C242" s="16">
        <f>IF(A242="","",I241)</f>
        <v/>
      </c>
      <c r="D242" s="16">
        <f>IF(A242="","",Simulation!$B$15)</f>
        <v/>
      </c>
      <c r="E242" s="16">
        <f>IF(A242="","",C242*Simulation!$B$11/12)</f>
        <v/>
      </c>
      <c r="F242" s="16">
        <f>IF(A242="","",D242-E242)</f>
        <v/>
      </c>
      <c r="G242" s="16">
        <f>IF(A242="","",Simulation!$B$16)</f>
        <v/>
      </c>
      <c r="H242" s="16">
        <f>IF(A242="","",D242+G242)</f>
        <v/>
      </c>
      <c r="I242" s="16">
        <f>IF(A242="","",MAX(0,C242-F242))</f>
        <v/>
      </c>
      <c r="J242" s="17">
        <f>IF(A242="",0,IFERROR(E242/D242,0))</f>
        <v/>
      </c>
      <c r="K242" s="16">
        <f>SUM(E$4:E242)</f>
        <v/>
      </c>
      <c r="L242" s="16">
        <f>SUM(F$4:F242)</f>
        <v/>
      </c>
    </row>
    <row r="243">
      <c r="A243" s="18">
        <f>IF(A242="","",IF(A242&gt;=Simulation!$B$10*12,"",A242+1))</f>
        <v/>
      </c>
      <c r="B243" s="31">
        <f>IF(A243="","",EDATE(B242,1))</f>
        <v/>
      </c>
      <c r="C243" s="7">
        <f>IF(A243="","",I242)</f>
        <v/>
      </c>
      <c r="D243" s="7">
        <f>IF(A243="","",Simulation!$B$15)</f>
        <v/>
      </c>
      <c r="E243" s="7">
        <f>IF(A243="","",C243*Simulation!$B$11/12)</f>
        <v/>
      </c>
      <c r="F243" s="7">
        <f>IF(A243="","",D243-E243)</f>
        <v/>
      </c>
      <c r="G243" s="7">
        <f>IF(A243="","",Simulation!$B$16)</f>
        <v/>
      </c>
      <c r="H243" s="7">
        <f>IF(A243="","",D243+G243)</f>
        <v/>
      </c>
      <c r="I243" s="7">
        <f>IF(A243="","",MAX(0,C243-F243))</f>
        <v/>
      </c>
      <c r="J243" s="11">
        <f>IF(A243="",0,IFERROR(E243/D243,0))</f>
        <v/>
      </c>
      <c r="K243" s="7">
        <f>SUM(E$4:E243)</f>
        <v/>
      </c>
      <c r="L243" s="7">
        <f>SUM(F$4:F243)</f>
        <v/>
      </c>
    </row>
  </sheetData>
  <mergeCells count="1">
    <mergeCell ref="A1:L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22"/>
  <sheetViews>
    <sheetView workbookViewId="0">
      <pane xSplit="1" ySplit="3" topLeftCell="B4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24" customWidth="1" min="1" max="1"/>
    <col width="12" customWidth="1" min="2" max="2"/>
    <col width="11" customWidth="1" min="3" max="3"/>
    <col width="19" customWidth="1" min="4" max="4"/>
    <col width="12" customWidth="1" min="5" max="5"/>
    <col width="16" customWidth="1" min="6" max="6"/>
    <col width="13" customWidth="1" min="7" max="7"/>
    <col width="22" customWidth="1" min="8" max="8"/>
    <col width="18" customWidth="1" min="9" max="9"/>
    <col width="18" customWidth="1" min="10" max="10"/>
    <col width="15" customWidth="1" min="11" max="11"/>
    <col width="13" customWidth="1" min="12" max="12"/>
  </cols>
  <sheetData>
    <row r="1">
      <c r="A1" s="1" t="inlineStr">
        <is>
          <t>COMPARATIF D'OFFRES DE PRÊT — SIMULATIONS 2026</t>
        </is>
      </c>
    </row>
    <row r="2"/>
    <row r="3">
      <c r="A3" s="13" t="inlineStr">
        <is>
          <t>Banque / organisme</t>
        </is>
      </c>
      <c r="B3" s="13" t="inlineStr">
        <is>
          <t>Taux nominal</t>
        </is>
      </c>
      <c r="C3" s="13" t="inlineStr">
        <is>
          <t>Durée (ans)</t>
        </is>
      </c>
      <c r="D3" s="13" t="inlineStr">
        <is>
          <t>Montant emprunté (€)</t>
        </is>
      </c>
      <c r="E3" s="13" t="inlineStr">
        <is>
          <t>Assurance (%)</t>
        </is>
      </c>
      <c r="F3" s="13" t="inlineStr">
        <is>
          <t>Frais de dossier (€)</t>
        </is>
      </c>
      <c r="G3" s="13" t="inlineStr">
        <is>
          <t>Garantie (€)</t>
        </is>
      </c>
      <c r="H3" s="13" t="inlineStr">
        <is>
          <t>Mensualité hors assurance (€)</t>
        </is>
      </c>
      <c r="I3" s="13" t="inlineStr">
        <is>
          <t>Mensualité totale (€)</t>
        </is>
      </c>
      <c r="J3" s="13" t="inlineStr">
        <is>
          <t>Coût total estimé (€)</t>
        </is>
      </c>
      <c r="K3" s="13" t="inlineStr">
        <is>
          <t>TAEG indicatif (%)</t>
        </is>
      </c>
      <c r="L3" s="13" t="inlineStr">
        <is>
          <t>Conforme 35 %</t>
        </is>
      </c>
    </row>
    <row r="4">
      <c r="A4" s="20" t="inlineStr">
        <is>
          <t>Crédit Agricole</t>
        </is>
      </c>
      <c r="B4" s="17" t="n">
        <v>0.0348</v>
      </c>
      <c r="C4" s="21" t="n">
        <v>20</v>
      </c>
      <c r="D4" s="16" t="n">
        <v>320000</v>
      </c>
      <c r="E4" s="17" t="n">
        <v>0.0025</v>
      </c>
      <c r="F4" s="16" t="n">
        <v>900</v>
      </c>
      <c r="G4" s="16" t="n">
        <v>3800</v>
      </c>
      <c r="H4" s="16">
        <f>IFERROR(-PMT(B4/12,C4*12,D4),0)</f>
        <v/>
      </c>
      <c r="I4" s="16">
        <f>H4+D4*E4/12</f>
        <v/>
      </c>
      <c r="J4" s="16">
        <f>I4*C4*12-D4+F4+G4</f>
        <v/>
      </c>
      <c r="K4" s="17">
        <f>IFERROR(B4+E4+(F4+G4)/(D4*C4),0)</f>
        <v/>
      </c>
      <c r="L4" s="14">
        <f>IF(IFERROR(I4/Simulation!$B$24,1)&lt;=0.35,"Oui","Non")</f>
        <v/>
      </c>
    </row>
    <row r="5">
      <c r="A5" s="22" t="inlineStr">
        <is>
          <t>Banque Populaire</t>
        </is>
      </c>
      <c r="B5" s="11" t="n">
        <v>0.0355</v>
      </c>
      <c r="C5" s="23" t="n">
        <v>20</v>
      </c>
      <c r="D5" s="7" t="n">
        <v>320000</v>
      </c>
      <c r="E5" s="11" t="n">
        <v>0.003</v>
      </c>
      <c r="F5" s="7" t="n">
        <v>1000</v>
      </c>
      <c r="G5" s="7" t="n">
        <v>3900</v>
      </c>
      <c r="H5" s="7">
        <f>IFERROR(-PMT(B5/12,C5*12,D5),0)</f>
        <v/>
      </c>
      <c r="I5" s="7">
        <f>H5+D5*E5/12</f>
        <v/>
      </c>
      <c r="J5" s="7">
        <f>I5*C5*12-D5+F5+G5</f>
        <v/>
      </c>
      <c r="K5" s="11">
        <f>IFERROR(B5+E5+(F5+G5)/(D5*C5),0)</f>
        <v/>
      </c>
      <c r="L5" s="18">
        <f>IF(IFERROR(I5/Simulation!$B$24,1)&lt;=0.35,"Oui","Non")</f>
        <v/>
      </c>
    </row>
    <row r="6">
      <c r="A6" s="20" t="inlineStr">
        <is>
          <t>CIC</t>
        </is>
      </c>
      <c r="B6" s="17" t="n">
        <v>0.036</v>
      </c>
      <c r="C6" s="21" t="n">
        <v>20</v>
      </c>
      <c r="D6" s="16" t="n">
        <v>300000</v>
      </c>
      <c r="E6" s="17" t="n">
        <v>0.0028</v>
      </c>
      <c r="F6" s="16" t="n">
        <v>800</v>
      </c>
      <c r="G6" s="16" t="n">
        <v>3600</v>
      </c>
      <c r="H6" s="16">
        <f>IFERROR(-PMT(B6/12,C6*12,D6),0)</f>
        <v/>
      </c>
      <c r="I6" s="16">
        <f>H6+D6*E6/12</f>
        <v/>
      </c>
      <c r="J6" s="16">
        <f>I6*C6*12-D6+F6+G6</f>
        <v/>
      </c>
      <c r="K6" s="17">
        <f>IFERROR(B6+E6+(F6+G6)/(D6*C6),0)</f>
        <v/>
      </c>
      <c r="L6" s="14">
        <f>IF(IFERROR(I6/Simulation!$B$24,1)&lt;=0.35,"Oui","Non")</f>
        <v/>
      </c>
    </row>
    <row r="7">
      <c r="A7" s="22" t="inlineStr">
        <is>
          <t>Crédit Mutuel</t>
        </is>
      </c>
      <c r="B7" s="11" t="n">
        <v>0.0345</v>
      </c>
      <c r="C7" s="23" t="n">
        <v>20</v>
      </c>
      <c r="D7" s="7" t="n">
        <v>320000</v>
      </c>
      <c r="E7" s="11" t="n">
        <v>0.0036</v>
      </c>
      <c r="F7" s="7" t="n">
        <v>750</v>
      </c>
      <c r="G7" s="7" t="n">
        <v>3750</v>
      </c>
      <c r="H7" s="7">
        <f>IFERROR(-PMT(B7/12,C7*12,D7),0)</f>
        <v/>
      </c>
      <c r="I7" s="7">
        <f>H7+D7*E7/12</f>
        <v/>
      </c>
      <c r="J7" s="7">
        <f>I7*C7*12-D7+F7+G7</f>
        <v/>
      </c>
      <c r="K7" s="11">
        <f>IFERROR(B7+E7+(F7+G7)/(D7*C7),0)</f>
        <v/>
      </c>
      <c r="L7" s="18">
        <f>IF(IFERROR(I7/Simulation!$B$24,1)&lt;=0.35,"Oui","Non")</f>
        <v/>
      </c>
    </row>
    <row r="8">
      <c r="A8" s="20" t="inlineStr">
        <is>
          <t>BNP Paribas</t>
        </is>
      </c>
      <c r="B8" s="17" t="n">
        <v>0.0365</v>
      </c>
      <c r="C8" s="21" t="n">
        <v>25</v>
      </c>
      <c r="D8" s="16" t="n">
        <v>320000</v>
      </c>
      <c r="E8" s="17" t="n">
        <v>0.0032</v>
      </c>
      <c r="F8" s="16" t="n">
        <v>950</v>
      </c>
      <c r="G8" s="16" t="n">
        <v>4100</v>
      </c>
      <c r="H8" s="16">
        <f>IFERROR(-PMT(B8/12,C8*12,D8),0)</f>
        <v/>
      </c>
      <c r="I8" s="16">
        <f>H8+D8*E8/12</f>
        <v/>
      </c>
      <c r="J8" s="16">
        <f>I8*C8*12-D8+F8+G8</f>
        <v/>
      </c>
      <c r="K8" s="17">
        <f>IFERROR(B8+E8+(F8+G8)/(D8*C8),0)</f>
        <v/>
      </c>
      <c r="L8" s="14">
        <f>IF(IFERROR(I8/Simulation!$B$24,1)&lt;=0.35,"Oui","Non")</f>
        <v/>
      </c>
    </row>
    <row r="9">
      <c r="A9" s="22" t="inlineStr">
        <is>
          <t>Société Générale</t>
        </is>
      </c>
      <c r="B9" s="11" t="n">
        <v>0.0372</v>
      </c>
      <c r="C9" s="23" t="n">
        <v>20</v>
      </c>
      <c r="D9" s="7" t="n">
        <v>280000</v>
      </c>
      <c r="E9" s="11" t="n">
        <v>0.0029</v>
      </c>
      <c r="F9" s="7" t="n">
        <v>1000</v>
      </c>
      <c r="G9" s="7" t="n">
        <v>3400</v>
      </c>
      <c r="H9" s="7">
        <f>IFERROR(-PMT(B9/12,C9*12,D9),0)</f>
        <v/>
      </c>
      <c r="I9" s="7">
        <f>H9+D9*E9/12</f>
        <v/>
      </c>
      <c r="J9" s="7">
        <f>I9*C9*12-D9+F9+G9</f>
        <v/>
      </c>
      <c r="K9" s="11">
        <f>IFERROR(B9+E9+(F9+G9)/(D9*C9),0)</f>
        <v/>
      </c>
      <c r="L9" s="18">
        <f>IF(IFERROR(I9/Simulation!$B$24,1)&lt;=0.35,"Oui","Non")</f>
        <v/>
      </c>
    </row>
    <row r="10">
      <c r="A10" s="20" t="inlineStr">
        <is>
          <t>La Banque Postale</t>
        </is>
      </c>
      <c r="B10" s="17" t="n">
        <v>0.035</v>
      </c>
      <c r="C10" s="21" t="n">
        <v>20</v>
      </c>
      <c r="D10" s="16" t="n">
        <v>260000</v>
      </c>
      <c r="E10" s="17" t="n">
        <v>0.0031</v>
      </c>
      <c r="F10" s="16" t="n">
        <v>500</v>
      </c>
      <c r="G10" s="16" t="n">
        <v>3200</v>
      </c>
      <c r="H10" s="16">
        <f>IFERROR(-PMT(B10/12,C10*12,D10),0)</f>
        <v/>
      </c>
      <c r="I10" s="16">
        <f>H10+D10*E10/12</f>
        <v/>
      </c>
      <c r="J10" s="16">
        <f>I10*C10*12-D10+F10+G10</f>
        <v/>
      </c>
      <c r="K10" s="17">
        <f>IFERROR(B10+E10+(F10+G10)/(D10*C10),0)</f>
        <v/>
      </c>
      <c r="L10" s="14">
        <f>IF(IFERROR(I10/Simulation!$B$24,1)&lt;=0.35,"Oui","Non")</f>
        <v/>
      </c>
    </row>
    <row r="11">
      <c r="A11" s="22" t="inlineStr">
        <is>
          <t>LCL</t>
        </is>
      </c>
      <c r="B11" s="11" t="n">
        <v>0.0378</v>
      </c>
      <c r="C11" s="23" t="n">
        <v>15</v>
      </c>
      <c r="D11" s="7" t="n">
        <v>220000</v>
      </c>
      <c r="E11" s="11" t="n">
        <v>0.003</v>
      </c>
      <c r="F11" s="7" t="n">
        <v>850</v>
      </c>
      <c r="G11" s="7" t="n">
        <v>2700</v>
      </c>
      <c r="H11" s="7">
        <f>IFERROR(-PMT(B11/12,C11*12,D11),0)</f>
        <v/>
      </c>
      <c r="I11" s="7">
        <f>H11+D11*E11/12</f>
        <v/>
      </c>
      <c r="J11" s="7">
        <f>I11*C11*12-D11+F11+G11</f>
        <v/>
      </c>
      <c r="K11" s="11">
        <f>IFERROR(B11+E11+(F11+G11)/(D11*C11),0)</f>
        <v/>
      </c>
      <c r="L11" s="18">
        <f>IF(IFERROR(I11/Simulation!$B$24,1)&lt;=0.35,"Oui","Non")</f>
        <v/>
      </c>
    </row>
    <row r="12">
      <c r="A12" s="20" t="inlineStr">
        <is>
          <t>Boursobank</t>
        </is>
      </c>
      <c r="B12" s="17" t="n">
        <v>0.0335</v>
      </c>
      <c r="C12" s="21" t="n">
        <v>20</v>
      </c>
      <c r="D12" s="16" t="n">
        <v>250000</v>
      </c>
      <c r="E12" s="17" t="n">
        <v>0.0026</v>
      </c>
      <c r="F12" s="16" t="n">
        <v>0</v>
      </c>
      <c r="G12" s="16" t="n">
        <v>3000</v>
      </c>
      <c r="H12" s="16">
        <f>IFERROR(-PMT(B12/12,C12*12,D12),0)</f>
        <v/>
      </c>
      <c r="I12" s="16">
        <f>H12+D12*E12/12</f>
        <v/>
      </c>
      <c r="J12" s="16">
        <f>I12*C12*12-D12+F12+G12</f>
        <v/>
      </c>
      <c r="K12" s="17">
        <f>IFERROR(B12+E12+(F12+G12)/(D12*C12),0)</f>
        <v/>
      </c>
      <c r="L12" s="14">
        <f>IF(IFERROR(I12/Simulation!$B$24,1)&lt;=0.35,"Oui","Non")</f>
        <v/>
      </c>
    </row>
    <row r="13">
      <c r="A13" s="22" t="inlineStr">
        <is>
          <t>Offre courtier (CAFPI)</t>
        </is>
      </c>
      <c r="B13" s="11" t="n">
        <v>0.0385</v>
      </c>
      <c r="C13" s="23" t="n">
        <v>25</v>
      </c>
      <c r="D13" s="7" t="n">
        <v>180000</v>
      </c>
      <c r="E13" s="11" t="n">
        <v>0.0034</v>
      </c>
      <c r="F13" s="7" t="n">
        <v>600</v>
      </c>
      <c r="G13" s="7" t="n">
        <v>2200</v>
      </c>
      <c r="H13" s="7">
        <f>IFERROR(-PMT(B13/12,C13*12,D13),0)</f>
        <v/>
      </c>
      <c r="I13" s="7">
        <f>H13+D13*E13/12</f>
        <v/>
      </c>
      <c r="J13" s="7">
        <f>I13*C13*12-D13+F13+G13</f>
        <v/>
      </c>
      <c r="K13" s="11">
        <f>IFERROR(B13+E13+(F13+G13)/(D13*C13),0)</f>
        <v/>
      </c>
      <c r="L13" s="18">
        <f>IF(IFERROR(I13/Simulation!$B$24,1)&lt;=0.35,"Oui","Non")</f>
        <v/>
      </c>
    </row>
    <row r="14"/>
    <row r="15">
      <c r="A15" s="3" t="inlineStr">
        <is>
          <t>Synthèse des offres</t>
        </is>
      </c>
    </row>
    <row r="16">
      <c r="A16" s="24" t="inlineStr">
        <is>
          <t>Nombre d'offres conformes à 35 %</t>
        </is>
      </c>
      <c r="B16" s="25">
        <f>COUNTIF(L4:L13,"Oui")</f>
        <v/>
      </c>
    </row>
    <row r="17">
      <c r="A17" s="24" t="inlineStr">
        <is>
          <t>Mensualité totale la plus faible (€)</t>
        </is>
      </c>
      <c r="B17" s="26">
        <f>MIN(I4:I13)</f>
        <v/>
      </c>
    </row>
    <row r="18">
      <c r="A18" s="24" t="inlineStr">
        <is>
          <t>Coût total le plus faible (€)</t>
        </is>
      </c>
      <c r="B18" s="26">
        <f>MIN(J4:J13)</f>
        <v/>
      </c>
    </row>
    <row r="19">
      <c r="A19" s="24" t="inlineStr">
        <is>
          <t>Offre au coût minimal</t>
        </is>
      </c>
      <c r="B19" s="25">
        <f>IFERROR(INDEX(A4:A13,MATCH(MIN(J4:J13),J4:J13,0)),"")</f>
        <v/>
      </c>
    </row>
    <row r="20"/>
    <row r="21">
      <c r="A21" s="24" t="inlineStr">
        <is>
          <t>Recherche d'offre (saisir le nom exact de la banque)</t>
        </is>
      </c>
      <c r="B21" s="27" t="inlineStr">
        <is>
          <t>Boursobank</t>
        </is>
      </c>
    </row>
    <row r="22">
      <c r="A22" s="24" t="inlineStr">
        <is>
          <t>Mensualité totale de l'offre sélectionnée</t>
        </is>
      </c>
      <c r="B22" s="26">
        <f>IFERROR(VLOOKUP(B21,A4:K13,9,FALSE),"")</f>
        <v/>
      </c>
    </row>
  </sheetData>
  <mergeCells count="2">
    <mergeCell ref="A1:K1"/>
    <mergeCell ref="A15:C15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selection activeCell="A1" sqref="A1"/>
    </sheetView>
  </sheetViews>
  <sheetFormatPr baseColWidth="8" defaultRowHeight="15"/>
  <cols>
    <col width="34" customWidth="1" min="1" max="1"/>
    <col width="26" customWidth="1" min="2" max="2"/>
    <col width="20" customWidth="1" min="3" max="3"/>
    <col width="20" customWidth="1" min="4" max="4"/>
    <col width="20" customWidth="1" min="5" max="5"/>
  </cols>
  <sheetData>
    <row r="1">
      <c r="A1" s="1" t="inlineStr">
        <is>
          <t>SYNTHÈSE DU PROJET ET RAPPELS</t>
        </is>
      </c>
    </row>
    <row r="2"/>
    <row r="3">
      <c r="A3" s="28" t="inlineStr">
        <is>
          <t>Montant emprunté</t>
        </is>
      </c>
      <c r="B3" s="7">
        <f>Simulation!B9</f>
        <v/>
      </c>
    </row>
    <row r="4">
      <c r="A4" s="28" t="inlineStr">
        <is>
          <t>Mensualité totale</t>
        </is>
      </c>
      <c r="B4" s="7">
        <f>Simulation!B17</f>
        <v/>
      </c>
    </row>
    <row r="5">
      <c r="A5" s="28" t="inlineStr">
        <is>
          <t>Coût total du crédit</t>
        </is>
      </c>
      <c r="B5" s="7">
        <f>Simulation!B20</f>
        <v/>
      </c>
    </row>
    <row r="6">
      <c r="A6" s="28" t="inlineStr">
        <is>
          <t>Taux d'endettement</t>
        </is>
      </c>
      <c r="B6" s="11">
        <f>Simulation!B21</f>
        <v/>
      </c>
    </row>
    <row r="7">
      <c r="A7" s="28" t="inlineStr">
        <is>
          <t>Nombre d'offres conformes</t>
        </is>
      </c>
      <c r="B7" s="23">
        <f>'Comparatif offres'!B16</f>
        <v/>
      </c>
    </row>
    <row r="8">
      <c r="A8" s="28" t="inlineStr">
        <is>
          <t>Offre au coût total minimal</t>
        </is>
      </c>
      <c r="B8" s="12">
        <f>IFERROR(INDEX('Comparatif offres'!A4:A13,MATCH(MIN('Comparatif offres'!J4:J13),'Comparatif offres'!J4:J13,0)),"")</f>
        <v/>
      </c>
    </row>
    <row r="9"/>
    <row r="10">
      <c r="A10" s="3" t="inlineStr">
        <is>
          <t>Rappels essentiels</t>
        </is>
      </c>
    </row>
    <row r="11">
      <c r="A11" s="6" t="inlineStr">
        <is>
          <t>• Le TAEG réel est à vérifier dans l'offre de prêt bancaire : il intègre intérêts, assurance et frais.</t>
        </is>
      </c>
    </row>
    <row r="12">
      <c r="A12" s="6" t="inlineStr">
        <is>
          <t>• Comparez toujours l'assurance emprunteur et le type de garantie (caution, hypothèque, IPPD).</t>
        </is>
      </c>
    </row>
    <row r="13">
      <c r="A13" s="6" t="inlineStr">
        <is>
          <t>• La durée maximale est généralement limitée à 25 ans par les pratiques bancaires (27 ans en neuf avec travaux).</t>
        </is>
      </c>
    </row>
    <row r="14">
      <c r="A14" s="6" t="inlineStr">
        <is>
          <t>• La règle d'endettement de 35 % assurance incluse s'applique depuis 2022 (recommandation HCSF).</t>
        </is>
      </c>
    </row>
    <row r="15">
      <c r="A15" s="6" t="inlineStr">
        <is>
          <t>• Distinguez bien taux nominal, TAEG et coût total du crédit pour comparer objectivement.</t>
        </is>
      </c>
    </row>
    <row r="16">
      <c r="A16" s="6" t="inlineStr">
        <is>
          <t>• Cellules jaunes = saisie ; toutes les autres cellules se recalculent automatiquement.</t>
        </is>
      </c>
    </row>
    <row r="17"/>
    <row r="18"/>
    <row r="19">
      <c r="A19" s="3" t="inlineStr">
        <is>
          <t>Mode d'emploi des feuilles</t>
        </is>
      </c>
    </row>
    <row r="20">
      <c r="A20" s="24" t="inlineStr">
        <is>
          <t>Simulation</t>
        </is>
      </c>
      <c r="B20" s="6" t="inlineStr">
        <is>
          <t>Saisissez votre projet (cellules jaunes) : montant, taux, durée, revenus. Tous les résultats se calculent.</t>
        </is>
      </c>
    </row>
    <row r="21">
      <c r="A21" s="24" t="inlineStr">
        <is>
          <t>Tableau amortissement</t>
        </is>
      </c>
      <c r="B21" s="6" t="inlineStr">
        <is>
          <t>Échéancier complet jusqu'à 240 mois : capital, intérêts, assurance et cumuls.</t>
        </is>
      </c>
    </row>
    <row r="22">
      <c r="A22" s="24" t="inlineStr">
        <is>
          <t>Comparatif offres</t>
        </is>
      </c>
      <c r="B22" s="6" t="inlineStr">
        <is>
          <t>Comparez 10 offres bancaires 2026, repérez l'offre la moins chère et les offres conformes à 35 %.</t>
        </is>
      </c>
    </row>
    <row r="23">
      <c r="A23" s="24" t="inlineStr">
        <is>
          <t>Synthèse &amp; instructions</t>
        </is>
      </c>
      <c r="B23" s="6" t="inlineStr">
        <is>
          <t>Vue d'ensemble, graphiques et rappels réglementaires.</t>
        </is>
      </c>
    </row>
  </sheetData>
  <mergeCells count="13">
    <mergeCell ref="A1:E1"/>
    <mergeCell ref="A10:E10"/>
    <mergeCell ref="A11:E11"/>
    <mergeCell ref="A12:E12"/>
    <mergeCell ref="A13:E13"/>
    <mergeCell ref="A14:E14"/>
    <mergeCell ref="A15:E15"/>
    <mergeCell ref="A16:E16"/>
    <mergeCell ref="A19:E19"/>
    <mergeCell ref="B20:E20"/>
    <mergeCell ref="B21:E21"/>
    <mergeCell ref="B22:E22"/>
    <mergeCell ref="B23:E23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2026-08-01T07:17:55Z</dcterms:created>
  <dcterms:modified xmlns:dcterms="http://purl.org/dc/terms/" xmlns:xsi="http://www.w3.org/2001/XMLSchema-instance" xsi:type="dcterms:W3CDTF">2026-08-01T07:17:55Z</dcterms:modified>
</cp:coreProperties>
</file>