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amètres" sheetId="1" state="visible" r:id="rId1"/>
    <sheet xmlns:r="http://schemas.openxmlformats.org/officeDocument/2006/relationships" name="Cash-flow mensuel" sheetId="2" state="visible" r:id="rId2"/>
    <sheet xmlns:r="http://schemas.openxmlformats.org/officeDocument/2006/relationships" name="Synthèse" sheetId="3" state="visible" r:id="rId3"/>
    <sheet xmlns:r="http://schemas.openxmlformats.org/officeDocument/2006/relationships" name="Mode d'emploi" sheetId="4" state="visible" r:id="rId4"/>
  </sheets>
  <definedNames>
    <definedName name="_xlnm._FilterDatabase" localSheetId="1" hidden="1">'Cash-flow mensuel'!$A$1:$AE$101</definedName>
  </definedNames>
  <calcPr calcId="124519" fullCalcOnLoad="1"/>
</workbook>
</file>

<file path=xl/styles.xml><?xml version="1.0" encoding="utf-8"?>
<styleSheet xmlns="http://schemas.openxmlformats.org/spreadsheetml/2006/main">
  <numFmts count="4">
    <numFmt numFmtId="164" formatCode="DD/MM/AAAA"/>
    <numFmt numFmtId="165" formatCode="0,00%"/>
    <numFmt numFmtId="166" formatCode="# ##0,00 €"/>
    <numFmt numFmtId="167" formatCode="DD/MM/YYYY"/>
  </numFmts>
  <fonts count="5">
    <font>
      <name val="Calibri"/>
      <family val="2"/>
      <color theme="1"/>
      <sz val="11"/>
      <scheme val="minor"/>
    </font>
    <font>
      <name val="Calibri"/>
      <b val="1"/>
      <color rgb="00FFFFFF"/>
      <sz val="14"/>
    </font>
    <font>
      <name val="Calibri"/>
      <b val="1"/>
      <color rgb="00FFFFFF"/>
      <sz val="11"/>
    </font>
    <font>
      <name val="Calibri"/>
      <color rgb="001E293B"/>
      <sz val="10"/>
    </font>
    <font>
      <name val="Calibri"/>
      <b val="1"/>
      <color rgb="00FFFFFF"/>
      <sz val="10"/>
    </font>
  </fonts>
  <fills count="7">
    <fill>
      <patternFill/>
    </fill>
    <fill>
      <patternFill patternType="gray125"/>
    </fill>
    <fill>
      <patternFill patternType="solid">
        <fgColor rgb="001E293B"/>
      </patternFill>
    </fill>
    <fill>
      <patternFill patternType="solid">
        <fgColor rgb="00F8FAFC"/>
      </patternFill>
    </fill>
    <fill>
      <patternFill patternType="solid">
        <fgColor rgb="00FFFBEB"/>
      </patternFill>
    </fill>
    <fill>
      <patternFill patternType="solid">
        <fgColor rgb="00FFFFFF"/>
      </patternFill>
    </fill>
    <fill>
      <patternFill patternType="solid">
        <fgColor rgb="000E7490"/>
      </patternFill>
    </fill>
  </fills>
  <borders count="6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  <border>
      <left/>
      <right/>
      <top style="thin">
        <color rgb="00D1D5DB"/>
      </top>
      <bottom/>
      <diagonal/>
    </border>
    <border>
      <left/>
      <right style="thin">
        <color rgb="00D1D5DB"/>
      </right>
      <top style="thin">
        <color rgb="00D1D5DB"/>
      </top>
      <bottom/>
      <diagonal/>
    </border>
    <border>
      <left/>
      <right style="thin">
        <color rgb="00D1D5DB"/>
      </right>
      <top style="thin">
        <color rgb="00D1D5DB"/>
      </top>
      <bottom style="thin">
        <color rgb="00D1D5DB"/>
      </bottom>
      <diagonal/>
    </border>
    <border>
      <left/>
      <right/>
      <top style="thin">
        <color rgb="00D1D5DB"/>
      </top>
      <bottom style="thin">
        <color rgb="00D1D5DB"/>
      </bottom>
      <diagonal/>
    </border>
  </borders>
  <cellStyleXfs count="1">
    <xf numFmtId="0" fontId="0" fillId="0" borderId="0"/>
  </cellStyleXfs>
  <cellXfs count="43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3" fillId="3" borderId="1" applyAlignment="1" pivotButton="0" quotePrefix="0" xfId="0">
      <alignment horizontal="left" vertical="center"/>
    </xf>
    <xf numFmtId="164" fontId="3" fillId="4" borderId="1" applyAlignment="1" pivotButton="0" quotePrefix="0" xfId="0">
      <alignment horizontal="left" vertical="center"/>
    </xf>
    <xf numFmtId="165" fontId="3" fillId="3" borderId="1" applyAlignment="1" pivotButton="0" quotePrefix="0" xfId="0">
      <alignment horizontal="right" vertical="center"/>
    </xf>
    <xf numFmtId="0" fontId="3" fillId="5" borderId="1" applyAlignment="1" pivotButton="0" quotePrefix="0" xfId="0">
      <alignment horizontal="left" vertical="center"/>
    </xf>
    <xf numFmtId="1" fontId="3" fillId="4" borderId="1" applyAlignment="1" pivotButton="0" quotePrefix="0" xfId="0">
      <alignment horizontal="left" vertical="center"/>
    </xf>
    <xf numFmtId="165" fontId="3" fillId="5" borderId="1" applyAlignment="1" pivotButton="0" quotePrefix="0" xfId="0">
      <alignment horizontal="right" vertical="center"/>
    </xf>
    <xf numFmtId="165" fontId="3" fillId="4" borderId="1" applyAlignment="1" pivotButton="0" quotePrefix="0" xfId="0">
      <alignment horizontal="left" vertical="center"/>
    </xf>
    <xf numFmtId="0" fontId="3" fillId="4" borderId="1" applyAlignment="1" pivotButton="0" quotePrefix="0" xfId="0">
      <alignment horizontal="left" vertical="center"/>
    </xf>
    <xf numFmtId="0" fontId="3" fillId="4" borderId="1" applyAlignment="1" pivotButton="0" quotePrefix="0" xfId="0">
      <alignment horizontal="center" vertical="center"/>
    </xf>
    <xf numFmtId="49" fontId="3" fillId="4" borderId="1" applyAlignment="1" pivotButton="0" quotePrefix="0" xfId="0">
      <alignment horizontal="center" vertical="center"/>
    </xf>
    <xf numFmtId="164" fontId="3" fillId="4" borderId="1" applyAlignment="1" pivotButton="0" quotePrefix="0" xfId="0">
      <alignment horizontal="center" vertical="center"/>
    </xf>
    <xf numFmtId="166" fontId="3" fillId="4" borderId="1" applyAlignment="1" pivotButton="0" quotePrefix="0" xfId="0">
      <alignment horizontal="right" vertical="center"/>
    </xf>
    <xf numFmtId="166" fontId="3" fillId="3" borderId="1" applyAlignment="1" pivotButton="0" quotePrefix="0" xfId="0">
      <alignment horizontal="right" vertical="center"/>
    </xf>
    <xf numFmtId="165" fontId="3" fillId="4" borderId="1" applyAlignment="1" pivotButton="0" quotePrefix="0" xfId="0">
      <alignment horizontal="center" vertical="center"/>
    </xf>
    <xf numFmtId="165" fontId="3" fillId="3" borderId="1" applyAlignment="1" pivotButton="0" quotePrefix="0" xfId="0">
      <alignment horizontal="left" vertical="center"/>
    </xf>
    <xf numFmtId="0" fontId="3" fillId="3" borderId="1" applyAlignment="1" pivotButton="0" quotePrefix="0" xfId="0">
      <alignment horizontal="center" vertical="center"/>
    </xf>
    <xf numFmtId="166" fontId="3" fillId="5" borderId="1" applyAlignment="1" pivotButton="0" quotePrefix="0" xfId="0">
      <alignment horizontal="right" vertical="center"/>
    </xf>
    <xf numFmtId="165" fontId="3" fillId="5" borderId="1" applyAlignment="1" pivotButton="0" quotePrefix="0" xfId="0">
      <alignment horizontal="left" vertical="center"/>
    </xf>
    <xf numFmtId="0" fontId="3" fillId="5" borderId="1" applyAlignment="1" pivotButton="0" quotePrefix="0" xfId="0">
      <alignment horizontal="center" vertical="center"/>
    </xf>
    <xf numFmtId="0" fontId="4" fillId="6" borderId="1" applyAlignment="1" pivotButton="0" quotePrefix="0" xfId="0">
      <alignment horizontal="left" vertical="center"/>
    </xf>
    <xf numFmtId="1" fontId="3" fillId="3" borderId="1" applyAlignment="1" pivotButton="0" quotePrefix="0" xfId="0">
      <alignment horizontal="right" vertical="center"/>
    </xf>
    <xf numFmtId="1" fontId="3" fillId="5" borderId="1" applyAlignment="1" pivotButton="0" quotePrefix="0" xfId="0">
      <alignment horizontal="right" vertical="center"/>
    </xf>
    <xf numFmtId="0" fontId="3" fillId="3" borderId="1" applyAlignment="1" pivotButton="0" quotePrefix="0" xfId="0">
      <alignment horizontal="left" vertical="top" wrapText="1"/>
    </xf>
    <xf numFmtId="0" fontId="3" fillId="5" borderId="1" applyAlignment="1" pivotButton="0" quotePrefix="0" xfId="0">
      <alignment horizontal="left" vertical="top" wrapText="1"/>
    </xf>
    <xf numFmtId="0" fontId="0" fillId="0" borderId="4" pivotButton="0" quotePrefix="0" xfId="0"/>
    <xf numFmtId="164" fontId="3" fillId="4" borderId="1" applyAlignment="1" pivotButton="0" quotePrefix="0" xfId="0">
      <alignment horizontal="left" vertical="center"/>
    </xf>
    <xf numFmtId="165" fontId="3" fillId="3" borderId="1" applyAlignment="1" pivotButton="0" quotePrefix="0" xfId="0">
      <alignment horizontal="right" vertical="center"/>
    </xf>
    <xf numFmtId="165" fontId="3" fillId="5" borderId="1" applyAlignment="1" pivotButton="0" quotePrefix="0" xfId="0">
      <alignment horizontal="right" vertical="center"/>
    </xf>
    <xf numFmtId="165" fontId="3" fillId="4" borderId="1" applyAlignment="1" pivotButton="0" quotePrefix="0" xfId="0">
      <alignment horizontal="left" vertical="center"/>
    </xf>
    <xf numFmtId="164" fontId="3" fillId="4" borderId="1" applyAlignment="1" pivotButton="0" quotePrefix="0" xfId="0">
      <alignment horizontal="center" vertical="center"/>
    </xf>
    <xf numFmtId="166" fontId="3" fillId="4" borderId="1" applyAlignment="1" pivotButton="0" quotePrefix="0" xfId="0">
      <alignment horizontal="right" vertical="center"/>
    </xf>
    <xf numFmtId="166" fontId="3" fillId="3" borderId="1" applyAlignment="1" pivotButton="0" quotePrefix="0" xfId="0">
      <alignment horizontal="right" vertical="center"/>
    </xf>
    <xf numFmtId="165" fontId="3" fillId="4" borderId="1" applyAlignment="1" pivotButton="0" quotePrefix="0" xfId="0">
      <alignment horizontal="center" vertical="center"/>
    </xf>
    <xf numFmtId="165" fontId="3" fillId="3" borderId="1" applyAlignment="1" pivotButton="0" quotePrefix="0" xfId="0">
      <alignment horizontal="left" vertical="center"/>
    </xf>
    <xf numFmtId="166" fontId="3" fillId="5" borderId="1" applyAlignment="1" pivotButton="0" quotePrefix="0" xfId="0">
      <alignment horizontal="right" vertical="center"/>
    </xf>
    <xf numFmtId="165" fontId="3" fillId="5" borderId="1" applyAlignment="1" pivotButton="0" quotePrefix="0" xfId="0">
      <alignment horizontal="left" vertical="center"/>
    </xf>
    <xf numFmtId="0" fontId="0" fillId="0" borderId="5" pivotButton="0" quotePrefix="0" xfId="0"/>
    <xf numFmtId="167" fontId="3" fillId="4" borderId="1" applyAlignment="1" pivotButton="0" quotePrefix="0" xfId="0">
      <alignment horizontal="left" vertical="center"/>
    </xf>
    <xf numFmtId="167" fontId="3" fillId="4" borderId="1" applyAlignment="1" pivotButton="0" quotePrefix="0" xfId="0">
      <alignment horizontal="center" vertical="center"/>
    </xf>
  </cellXfs>
  <cellStyles count="1">
    <cellStyle name="Normal" xfId="0" builtinId="0" hidden="0"/>
  </cellStyles>
  <dxfs count="2">
    <dxf>
      <font>
        <name val="Calibri"/>
        <b val="1"/>
        <color rgb="00FFFFFF"/>
        <sz val="10"/>
      </font>
      <fill>
        <patternFill patternType="solid">
          <fgColor rgb="0016A34A"/>
        </patternFill>
      </fill>
    </dxf>
    <dxf>
      <font>
        <name val="Calibri"/>
        <b val="1"/>
        <color rgb="00FFFFFF"/>
        <sz val="10"/>
      </font>
      <fill>
        <patternFill patternType="solid">
          <fgColor rgb="00DC262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Cash-flow net mensuel par bien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'Cash-flow mensuel'!AA1</f>
            </strRef>
          </tx>
          <spPr>
            <a:solidFill xmlns:a="http://schemas.openxmlformats.org/drawingml/2006/main">
              <a:srgbClr val="0E7490"/>
            </a:solidFill>
            <a:ln xmlns:a="http://schemas.openxmlformats.org/drawingml/2006/main">
              <a:prstDash val="solid"/>
            </a:ln>
          </spPr>
          <cat>
            <numRef>
              <f>'Cash-flow mensuel'!$A$2:$A$101</f>
            </numRef>
          </cat>
          <val>
            <numRef>
              <f>'Cash-flow mensuel'!$AA$2:$AA$101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ID bien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Montant en euros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Répartition des charges mensuelles</a:t>
            </a:r>
          </a:p>
        </rich>
      </tx>
    </title>
    <plotArea>
      <pieChart>
        <varyColors val="1"/>
        <ser>
          <idx val="0"/>
          <order val="0"/>
          <tx>
            <strRef>
              <f>'Synthèse'!I1</f>
            </strRef>
          </tx>
          <spPr>
            <a:solidFill xmlns:a="http://schemas.openxmlformats.org/drawingml/2006/main">
              <a:srgbClr val="14B8A6"/>
            </a:solidFill>
            <a:ln xmlns:a="http://schemas.openxmlformats.org/drawingml/2006/main">
              <a:prstDash val="solid"/>
            </a:ln>
          </spPr>
          <cat>
            <numRef>
              <f>'Synthèse'!$H$2:$H$10</f>
            </numRef>
          </cat>
          <val>
            <numRef>
              <f>'Synthèse'!$I$2:$I$10</f>
            </numRef>
          </val>
        </ser>
        <firstSliceAng val="0"/>
      </pieChart>
    </plotArea>
    <legend>
      <legendPos val="r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Loyers encaissés, charges et cash-flow net</a:t>
            </a:r>
          </a:p>
        </rich>
      </tx>
    </title>
    <plotArea>
      <barChart>
        <barDir val="bar"/>
        <grouping val="stacked"/>
        <ser>
          <idx val="0"/>
          <order val="0"/>
          <tx>
            <strRef>
              <f>'Cash-flow mensuel'!M1</f>
            </strRef>
          </tx>
          <spPr>
            <a:solidFill xmlns:a="http://schemas.openxmlformats.org/drawingml/2006/main">
              <a:srgbClr val="0E7490"/>
            </a:solidFill>
            <a:ln xmlns:a="http://schemas.openxmlformats.org/drawingml/2006/main">
              <a:prstDash val="solid"/>
            </a:ln>
          </spPr>
          <cat>
            <numRef>
              <f>'Cash-flow mensuel'!$A$2:$A$101</f>
            </numRef>
          </cat>
          <val>
            <numRef>
              <f>'Cash-flow mensuel'!$M$2:$M$101</f>
            </numRef>
          </val>
        </ser>
        <ser>
          <idx val="1"/>
          <order val="1"/>
          <tx>
            <strRef>
              <f>'Cash-flow mensuel'!W1</f>
            </strRef>
          </tx>
          <spPr>
            <a:solidFill xmlns:a="http://schemas.openxmlformats.org/drawingml/2006/main">
              <a:srgbClr val="DC2626"/>
            </a:solidFill>
            <a:ln xmlns:a="http://schemas.openxmlformats.org/drawingml/2006/main">
              <a:prstDash val="solid"/>
            </a:ln>
          </spPr>
          <cat>
            <numRef>
              <f>'Cash-flow mensuel'!$A$2:$A$101</f>
            </numRef>
          </cat>
          <val>
            <numRef>
              <f>'Cash-flow mensuel'!$W$2:$W$101</f>
            </numRef>
          </val>
        </ser>
        <ser>
          <idx val="2"/>
          <order val="2"/>
          <tx>
            <strRef>
              <f>'Cash-flow mensuel'!AA1</f>
            </strRef>
          </tx>
          <spPr>
            <a:solidFill xmlns:a="http://schemas.openxmlformats.org/drawingml/2006/main">
              <a:srgbClr val="16A34A"/>
            </a:solidFill>
            <a:ln xmlns:a="http://schemas.openxmlformats.org/drawingml/2006/main">
              <a:prstDash val="solid"/>
            </a:ln>
          </spPr>
          <cat>
            <numRef>
              <f>'Cash-flow mensuel'!$A$2:$A$101</f>
            </numRef>
          </cat>
          <val>
            <numRef>
              <f>'Cash-flow mensuel'!$AA$2:$AA$101</f>
            </numRef>
          </val>
        </ser>
        <gapWidth val="150"/>
        <overlap val="10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Montant en euros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ID bien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/Relationships>
</file>

<file path=xl/drawings/drawing1.xml><?xml version="1.0" encoding="utf-8"?>
<wsDr xmlns="http://schemas.openxmlformats.org/drawingml/2006/spreadsheetDrawing">
  <oneCellAnchor>
    <from>
      <col>0</col>
      <colOff>0</colOff>
      <row>12</row>
      <rowOff>0</rowOff>
    </from>
    <ext cx="6480000" cy="306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9</col>
      <colOff>0</colOff>
      <row>1</row>
      <rowOff>0</rowOff>
    </from>
    <ext cx="5400000" cy="306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9</col>
      <colOff>0</colOff>
      <row>17</row>
      <rowOff>0</rowOff>
    </from>
    <ext cx="6480000" cy="3600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showGridLines="0" workbookViewId="0">
      <selection activeCell="A1" sqref="A1"/>
    </sheetView>
  </sheetViews>
  <sheetFormatPr baseColWidth="8" defaultRowHeight="15"/>
  <cols>
    <col width="42" customWidth="1" min="1" max="1"/>
    <col width="22" customWidth="1" min="2" max="2"/>
    <col width="38" customWidth="1" min="3" max="3"/>
    <col width="28" customWidth="1" min="4" max="4"/>
    <col width="21" customWidth="1" min="5" max="5"/>
    <col width="24" customWidth="1" min="6" max="6"/>
  </cols>
  <sheetData>
    <row r="1" ht="28" customHeight="1">
      <c r="A1" s="1" t="inlineStr">
        <is>
          <t>Paramètres financiers et fiscaux</t>
        </is>
      </c>
      <c r="B1" s="28" t="n"/>
      <c r="C1" s="2" t="inlineStr">
        <is>
          <t>Indication</t>
        </is>
      </c>
      <c r="D1" s="3" t="inlineStr">
        <is>
          <t>Régime fiscal</t>
        </is>
      </c>
      <c r="E1" s="3" t="inlineStr">
        <is>
          <t>Taux d'imposition</t>
        </is>
      </c>
      <c r="F1" s="3" t="inlineStr">
        <is>
          <t>Prélèvements sociaux</t>
        </is>
      </c>
    </row>
    <row r="2">
      <c r="A2" s="4" t="inlineStr">
        <is>
          <t>Date de début d'analyse</t>
        </is>
      </c>
      <c r="B2" s="41" t="n">
        <v>46023</v>
      </c>
      <c r="C2" s="4" t="inlineStr">
        <is>
          <t>Date de référence de l'analyse</t>
        </is>
      </c>
      <c r="D2" s="4" t="inlineStr">
        <is>
          <t>Revenus fonciers réel</t>
        </is>
      </c>
      <c r="E2" s="30">
        <f>'Paramètres'!$B$5</f>
        <v/>
      </c>
      <c r="F2" s="30">
        <f>'Paramètres'!$B$4</f>
        <v/>
      </c>
    </row>
    <row r="3">
      <c r="A3" s="7" t="inlineStr">
        <is>
          <t>Nombre de mois analysés</t>
        </is>
      </c>
      <c r="B3" s="8" t="n">
        <v>12</v>
      </c>
      <c r="C3" s="7" t="inlineStr">
        <is>
          <t>Durée de projection mensuelle</t>
        </is>
      </c>
      <c r="D3" s="7" t="inlineStr">
        <is>
          <t>Micro-foncier</t>
        </is>
      </c>
      <c r="E3" s="31">
        <f>'Paramètres'!$B$5</f>
        <v/>
      </c>
      <c r="F3" s="31">
        <f>'Paramètres'!$B$4</f>
        <v/>
      </c>
    </row>
    <row r="4">
      <c r="A4" s="4" t="inlineStr">
        <is>
          <t>Taux de prélèvements sociaux</t>
        </is>
      </c>
      <c r="B4" s="32" t="n">
        <v>0.172</v>
      </c>
      <c r="C4" s="4" t="inlineStr">
        <is>
          <t>Hypothèse fiscale modifiable</t>
        </is>
      </c>
      <c r="D4" s="4" t="inlineStr">
        <is>
          <t>LMNP</t>
        </is>
      </c>
      <c r="E4" s="30" t="n">
        <v>0</v>
      </c>
      <c r="F4" s="30" t="n">
        <v>0</v>
      </c>
    </row>
    <row r="5">
      <c r="A5" s="7" t="inlineStr">
        <is>
          <t>Taux d'imposition marginal</t>
        </is>
      </c>
      <c r="B5" s="32" t="n">
        <v>0.11</v>
      </c>
      <c r="C5" s="7" t="inlineStr">
        <is>
          <t>Hypothèse fiscale modifiable</t>
        </is>
      </c>
    </row>
    <row r="6">
      <c r="A6" s="4" t="inlineStr">
        <is>
          <t>Provision annuelle pour vacance locative</t>
        </is>
      </c>
      <c r="B6" s="32" t="n">
        <v>0.03</v>
      </c>
      <c r="C6" s="4" t="inlineStr">
        <is>
          <t>Référence pour la vacance locative</t>
        </is>
      </c>
    </row>
    <row r="7">
      <c r="A7" s="7" t="inlineStr">
        <is>
          <t>Taux annuel d'indexation IRL</t>
        </is>
      </c>
      <c r="B7" s="32" t="n">
        <v>0.015</v>
      </c>
      <c r="C7" s="7" t="inlineStr">
        <is>
          <t>Hypothèse d'évolution annuelle</t>
        </is>
      </c>
    </row>
    <row r="8">
      <c r="A8" s="4" t="inlineStr">
        <is>
          <t>Seuil de référence du taux d'endettement</t>
        </is>
      </c>
      <c r="B8" s="32" t="n">
        <v>0.35</v>
      </c>
      <c r="C8" s="4" t="inlineStr">
        <is>
          <t>Seuil indicatif de suivi</t>
        </is>
      </c>
    </row>
    <row r="9">
      <c r="A9" s="7" t="inlineStr">
        <is>
          <t>Régime fiscal</t>
        </is>
      </c>
      <c r="B9" s="11" t="inlineStr">
        <is>
          <t>Revenus fonciers réel</t>
        </is>
      </c>
      <c r="C9" s="7" t="inlineStr">
        <is>
          <t>Valeur par défaut pour les nouveaux biens</t>
        </is>
      </c>
    </row>
    <row r="10">
      <c r="A10" s="4" t="inlineStr">
        <is>
          <t>Mode de financement</t>
        </is>
      </c>
      <c r="B10" s="11" t="inlineStr">
        <is>
          <t>Emprunt</t>
        </is>
      </c>
      <c r="C10" s="4" t="inlineStr">
        <is>
          <t>Mode de financement par défaut</t>
        </is>
      </c>
    </row>
  </sheetData>
  <mergeCells count="1">
    <mergeCell ref="A1:B1"/>
  </mergeCells>
  <dataValidations count="5">
    <dataValidation sqref="B2" showErrorMessage="1" showInputMessage="1" allowBlank="0" type="date" operator="greaterThanOrEqual">
      <formula1>DATE(2000,1,1)</formula1>
    </dataValidation>
    <dataValidation sqref="B3" showErrorMessage="1" showInputMessage="1" allowBlank="0" type="whole" operator="greaterThan">
      <formula1>0</formula1>
    </dataValidation>
    <dataValidation sqref="B4:B8" showErrorMessage="1" showInputMessage="1" allowBlank="0" type="decimal" operator="between">
      <formula1>0</formula1>
      <formula2>1</formula2>
    </dataValidation>
    <dataValidation sqref="B9" showErrorMessage="1" showInputMessage="1" allowBlank="0" type="list">
      <formula1>"Revenus fonciers réel,Micro-foncier,LMNP"</formula1>
    </dataValidation>
    <dataValidation sqref="B10" showErrorMessage="1" showInputMessage="1" allowBlank="0" type="list">
      <formula1>"Emprunt,Comptant"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E101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29" customWidth="1" min="2" max="2"/>
    <col width="17" customWidth="1" min="3" max="3"/>
    <col width="40" customWidth="1" min="4" max="4"/>
    <col width="16" customWidth="1" min="5" max="5"/>
    <col width="17" customWidth="1" min="6" max="6"/>
    <col width="25" customWidth="1" min="7" max="7"/>
    <col width="20" customWidth="1" min="8" max="8"/>
    <col width="18" customWidth="1" min="9" max="9"/>
    <col width="19" customWidth="1" min="10" max="10"/>
    <col width="20" customWidth="1" min="11" max="11"/>
    <col width="18" customWidth="1" min="12" max="12"/>
    <col width="18" customWidth="1" min="13" max="13"/>
    <col width="18" customWidth="1" min="14" max="14"/>
    <col width="18" customWidth="1" min="15" max="15"/>
    <col width="18" customWidth="1" min="16" max="16"/>
    <col width="22" customWidth="1" min="17" max="17"/>
    <col width="16" customWidth="1" min="18" max="18"/>
    <col width="28" customWidth="1" min="19" max="19"/>
    <col width="18" customWidth="1" min="20" max="20"/>
    <col width="22" customWidth="1" min="21" max="21"/>
    <col width="17" customWidth="1" min="22" max="22"/>
    <col width="18" customWidth="1" min="23" max="23"/>
    <col width="21" customWidth="1" min="24" max="24"/>
    <col width="19" customWidth="1" min="25" max="25"/>
    <col width="20" customWidth="1" min="26" max="26"/>
    <col width="22" customWidth="1" min="27" max="27"/>
    <col width="23" customWidth="1" min="28" max="28"/>
    <col width="14" customWidth="1" min="29" max="29"/>
    <col width="19" customWidth="1" min="30" max="30"/>
    <col width="23" customWidth="1" min="31" max="31"/>
  </cols>
  <sheetData>
    <row r="1" ht="46" customHeight="1">
      <c r="A1" s="3" t="inlineStr">
        <is>
          <t>ID bien</t>
        </is>
      </c>
      <c r="B1" s="3" t="inlineStr">
        <is>
          <t>Bailleur</t>
        </is>
      </c>
      <c r="C1" s="3" t="inlineStr">
        <is>
          <t>SIRET</t>
        </is>
      </c>
      <c r="D1" s="3" t="inlineStr">
        <is>
          <t>Adresse du bien</t>
        </is>
      </c>
      <c r="E1" s="3" t="inlineStr">
        <is>
          <t>Ville</t>
        </is>
      </c>
      <c r="F1" s="3" t="inlineStr">
        <is>
          <t>Type de location</t>
        </is>
      </c>
      <c r="G1" s="3" t="inlineStr">
        <is>
          <t>Régime fiscal</t>
        </is>
      </c>
      <c r="H1" s="3" t="inlineStr">
        <is>
          <t>Date de mise en location</t>
        </is>
      </c>
      <c r="I1" s="3" t="inlineStr">
        <is>
          <t>Loyer hors charges (€)</t>
        </is>
      </c>
      <c r="J1" s="3" t="inlineStr">
        <is>
          <t>Charges récupérables (€)</t>
        </is>
      </c>
      <c r="K1" s="3" t="inlineStr">
        <is>
          <t>Loyer charges comprises (€)</t>
        </is>
      </c>
      <c r="L1" s="3" t="inlineStr">
        <is>
          <t>Vacance locative (%)</t>
        </is>
      </c>
      <c r="M1" s="3" t="inlineStr">
        <is>
          <t>Loyer encaissé (€)</t>
        </is>
      </c>
      <c r="N1" s="3" t="inlineStr">
        <is>
          <t>Mensualité de prêt (€)</t>
        </is>
      </c>
      <c r="O1" s="3" t="inlineStr">
        <is>
          <t>Intérêts d'emprunt (€)</t>
        </is>
      </c>
      <c r="P1" s="3" t="inlineStr">
        <is>
          <t>Assurance emprunteur (€)</t>
        </is>
      </c>
      <c r="Q1" s="3" t="inlineStr">
        <is>
          <t>Taxe foncière mensuelle (€)</t>
        </is>
      </c>
      <c r="R1" s="3" t="inlineStr">
        <is>
          <t>Assurance PNO (€)</t>
        </is>
      </c>
      <c r="S1" s="3" t="inlineStr">
        <is>
          <t>Charges de copropriété non récupérables (€)</t>
        </is>
      </c>
      <c r="T1" s="3" t="inlineStr">
        <is>
          <t>Gestion locative (€)</t>
        </is>
      </c>
      <c r="U1" s="3" t="inlineStr">
        <is>
          <t>Entretien et réparations (€)</t>
        </is>
      </c>
      <c r="V1" s="3" t="inlineStr">
        <is>
          <t>Autres dépenses (€)</t>
        </is>
      </c>
      <c r="W1" s="3" t="inlineStr">
        <is>
          <t>Total charges (€)</t>
        </is>
      </c>
      <c r="X1" s="3" t="inlineStr">
        <is>
          <t>Résultat avant fiscalité (€)</t>
        </is>
      </c>
      <c r="Y1" s="3" t="inlineStr">
        <is>
          <t>Impôt sur le revenu (€)</t>
        </is>
      </c>
      <c r="Z1" s="3" t="inlineStr">
        <is>
          <t>Prélèvements sociaux (€)</t>
        </is>
      </c>
      <c r="AA1" s="3" t="inlineStr">
        <is>
          <t>Cash-flow net mensuel (€)</t>
        </is>
      </c>
      <c r="AB1" s="3" t="inlineStr">
        <is>
          <t>Cash-flow annuel projeté (€)</t>
        </is>
      </c>
      <c r="AC1" s="3" t="inlineStr">
        <is>
          <t>Taux de rendement net (%)</t>
        </is>
      </c>
      <c r="AD1" s="3" t="inlineStr">
        <is>
          <t>Statut</t>
        </is>
      </c>
      <c r="AE1" s="3" t="inlineStr">
        <is>
          <t>Taux d'emprunt indicatif (%)</t>
        </is>
      </c>
    </row>
    <row r="2">
      <c r="A2" s="12" t="inlineStr">
        <is>
          <t>B-001</t>
        </is>
      </c>
      <c r="B2" s="11" t="inlineStr">
        <is>
          <t>Camille Durand</t>
        </is>
      </c>
      <c r="C2" s="13" t="inlineStr"/>
      <c r="D2" s="11" t="inlineStr">
        <is>
          <t>12 rue de la République, 69002 Lyon</t>
        </is>
      </c>
      <c r="E2" s="12" t="inlineStr">
        <is>
          <t>Lyon</t>
        </is>
      </c>
      <c r="F2" s="12" t="inlineStr">
        <is>
          <t>Nue</t>
        </is>
      </c>
      <c r="G2" s="12" t="inlineStr">
        <is>
          <t>Revenus fonciers réel</t>
        </is>
      </c>
      <c r="H2" s="42" t="n">
        <v>46054</v>
      </c>
      <c r="I2" s="34" t="n">
        <v>950</v>
      </c>
      <c r="J2" s="34" t="n">
        <v>100</v>
      </c>
      <c r="K2" s="35">
        <f>IF(A2="","",I2+J2)</f>
        <v/>
      </c>
      <c r="L2" s="36" t="n">
        <v>0.03</v>
      </c>
      <c r="M2" s="35">
        <f>IF(OR(K2="",L2=""),"",K2*(1-L2))</f>
        <v/>
      </c>
      <c r="N2" s="34" t="n">
        <v>720</v>
      </c>
      <c r="O2" s="34" t="n">
        <v>120</v>
      </c>
      <c r="P2" s="34" t="n">
        <v>20</v>
      </c>
      <c r="Q2" s="34" t="n">
        <v>45</v>
      </c>
      <c r="R2" s="34" t="n">
        <v>8</v>
      </c>
      <c r="S2" s="34" t="n">
        <v>35</v>
      </c>
      <c r="T2" s="34" t="n">
        <v>0</v>
      </c>
      <c r="U2" s="34" t="n">
        <v>10</v>
      </c>
      <c r="V2" s="34" t="n">
        <v>5</v>
      </c>
      <c r="W2" s="35">
        <f>IF(A2="","",SUM(N2:V2))</f>
        <v/>
      </c>
      <c r="X2" s="35">
        <f>IF(OR(M2="",W2=""),"",M2-W2)</f>
        <v/>
      </c>
      <c r="Y2" s="35">
        <f>IF(OR(G2="",X2=""),"",IF(G2="LMNP",0,MAX(0,X2*IFERROR(VLOOKUP(G2,'Paramètres'!$D$2:$F$4,2,FALSE),0))))</f>
        <v/>
      </c>
      <c r="Z2" s="35">
        <f>IF(OR(G2="",X2=""),"",IF(G2="LMNP",0,MAX(0,X2*IFERROR(VLOOKUP(G2,'Paramètres'!$D$2:$F$4,3,FALSE),0))))</f>
        <v/>
      </c>
      <c r="AA2" s="35">
        <f>IF(OR(X2="",Y2="",Z2=""),"",X2-Y2-Z2)</f>
        <v/>
      </c>
      <c r="AB2" s="35">
        <f>IF(AA2="","",AA2*'Paramètres'!$B$3)</f>
        <v/>
      </c>
      <c r="AC2" s="37">
        <f>IF(OR(AA2="",I2=""),"",IFERROR(AA2/(I2*12),0))</f>
        <v/>
      </c>
      <c r="AD2" s="19">
        <f>IF(AA2="","",IF(AA2&gt;=0,"Positif","Négatif"))</f>
        <v/>
      </c>
      <c r="AE2" s="36" t="n">
        <v>0.0348</v>
      </c>
    </row>
    <row r="3">
      <c r="A3" s="12" t="inlineStr">
        <is>
          <t>B-002</t>
        </is>
      </c>
      <c r="B3" s="11" t="inlineStr">
        <is>
          <t>Julien Moreau - SCI Victor Hugo</t>
        </is>
      </c>
      <c r="C3" s="13" t="inlineStr">
        <is>
          <t>81234567890123</t>
        </is>
      </c>
      <c r="D3" s="11" t="inlineStr">
        <is>
          <t>8 avenue Victor Hugo, 75116 Paris</t>
        </is>
      </c>
      <c r="E3" s="12" t="inlineStr">
        <is>
          <t>Paris</t>
        </is>
      </c>
      <c r="F3" s="12" t="inlineStr">
        <is>
          <t>Meublée</t>
        </is>
      </c>
      <c r="G3" s="12" t="inlineStr">
        <is>
          <t>LMNP</t>
        </is>
      </c>
      <c r="H3" s="42" t="n">
        <v>46082</v>
      </c>
      <c r="I3" s="34" t="n">
        <v>1200</v>
      </c>
      <c r="J3" s="34" t="n">
        <v>150</v>
      </c>
      <c r="K3" s="38">
        <f>IF(A3="","",I3+J3)</f>
        <v/>
      </c>
      <c r="L3" s="36" t="n">
        <v>0.02</v>
      </c>
      <c r="M3" s="38">
        <f>IF(OR(K3="",L3=""),"",K3*(1-L3))</f>
        <v/>
      </c>
      <c r="N3" s="34" t="n">
        <v>850</v>
      </c>
      <c r="O3" s="34" t="n">
        <v>240</v>
      </c>
      <c r="P3" s="34" t="n">
        <v>30</v>
      </c>
      <c r="Q3" s="34" t="n">
        <v>95</v>
      </c>
      <c r="R3" s="34" t="n">
        <v>18</v>
      </c>
      <c r="S3" s="34" t="n">
        <v>45</v>
      </c>
      <c r="T3" s="34" t="n">
        <v>0</v>
      </c>
      <c r="U3" s="34" t="n">
        <v>20</v>
      </c>
      <c r="V3" s="34" t="n">
        <v>10</v>
      </c>
      <c r="W3" s="38">
        <f>IF(A3="","",SUM(N3:V3))</f>
        <v/>
      </c>
      <c r="X3" s="38">
        <f>IF(OR(M3="",W3=""),"",M3-W3)</f>
        <v/>
      </c>
      <c r="Y3" s="38">
        <f>IF(OR(G3="",X3=""),"",IF(G3="LMNP",0,MAX(0,X3*IFERROR(VLOOKUP(G3,'Paramètres'!$D$2:$F$4,2,FALSE),0))))</f>
        <v/>
      </c>
      <c r="Z3" s="38">
        <f>IF(OR(G3="",X3=""),"",IF(G3="LMNP",0,MAX(0,X3*IFERROR(VLOOKUP(G3,'Paramètres'!$D$2:$F$4,3,FALSE),0))))</f>
        <v/>
      </c>
      <c r="AA3" s="38">
        <f>IF(OR(X3="",Y3="",Z3=""),"",X3-Y3-Z3)</f>
        <v/>
      </c>
      <c r="AB3" s="38">
        <f>IF(AA3="","",AA3*'Paramètres'!$B$3)</f>
        <v/>
      </c>
      <c r="AC3" s="39">
        <f>IF(OR(AA3="",I3=""),"",IFERROR(AA3/(I3*12),0))</f>
        <v/>
      </c>
      <c r="AD3" s="22">
        <f>IF(AA3="","",IF(AA3&gt;=0,"Positif","Négatif"))</f>
        <v/>
      </c>
      <c r="AE3" s="36" t="n">
        <v>0.0352</v>
      </c>
    </row>
    <row r="4">
      <c r="A4" s="12" t="inlineStr">
        <is>
          <t>B-003</t>
        </is>
      </c>
      <c r="B4" s="11" t="inlineStr">
        <is>
          <t>Sophie Lefèvre</t>
        </is>
      </c>
      <c r="C4" s="13" t="inlineStr"/>
      <c r="D4" s="11" t="inlineStr">
        <is>
          <t>24 cours Gambetta, 33000 Bordeaux</t>
        </is>
      </c>
      <c r="E4" s="12" t="inlineStr">
        <is>
          <t>Bordeaux</t>
        </is>
      </c>
      <c r="F4" s="12" t="inlineStr">
        <is>
          <t>Nue</t>
        </is>
      </c>
      <c r="G4" s="12" t="inlineStr">
        <is>
          <t>Micro-foncier</t>
        </is>
      </c>
      <c r="H4" s="42" t="n">
        <v>46113</v>
      </c>
      <c r="I4" s="34" t="n">
        <v>1100</v>
      </c>
      <c r="J4" s="34" t="n">
        <v>120</v>
      </c>
      <c r="K4" s="35">
        <f>IF(A4="","",I4+J4)</f>
        <v/>
      </c>
      <c r="L4" s="36" t="n">
        <v>0.03</v>
      </c>
      <c r="M4" s="35">
        <f>IF(OR(K4="",L4=""),"",K4*(1-L4))</f>
        <v/>
      </c>
      <c r="N4" s="34" t="n">
        <v>780</v>
      </c>
      <c r="O4" s="34" t="n">
        <v>190</v>
      </c>
      <c r="P4" s="34" t="n">
        <v>26</v>
      </c>
      <c r="Q4" s="34" t="n">
        <v>68</v>
      </c>
      <c r="R4" s="34" t="n">
        <v>12</v>
      </c>
      <c r="S4" s="34" t="n">
        <v>45</v>
      </c>
      <c r="T4" s="34" t="n">
        <v>0</v>
      </c>
      <c r="U4" s="34" t="n">
        <v>20</v>
      </c>
      <c r="V4" s="34" t="n">
        <v>10</v>
      </c>
      <c r="W4" s="35">
        <f>IF(A4="","",SUM(N4:V4))</f>
        <v/>
      </c>
      <c r="X4" s="35">
        <f>IF(OR(M4="",W4=""),"",M4-W4)</f>
        <v/>
      </c>
      <c r="Y4" s="35">
        <f>IF(OR(G4="",X4=""),"",IF(G4="LMNP",0,MAX(0,X4*IFERROR(VLOOKUP(G4,'Paramètres'!$D$2:$F$4,2,FALSE),0))))</f>
        <v/>
      </c>
      <c r="Z4" s="35">
        <f>IF(OR(G4="",X4=""),"",IF(G4="LMNP",0,MAX(0,X4*IFERROR(VLOOKUP(G4,'Paramètres'!$D$2:$F$4,3,FALSE),0))))</f>
        <v/>
      </c>
      <c r="AA4" s="35">
        <f>IF(OR(X4="",Y4="",Z4=""),"",X4-Y4-Z4)</f>
        <v/>
      </c>
      <c r="AB4" s="35">
        <f>IF(AA4="","",AA4*'Paramètres'!$B$3)</f>
        <v/>
      </c>
      <c r="AC4" s="37">
        <f>IF(OR(AA4="",I4=""),"",IFERROR(AA4/(I4*12),0))</f>
        <v/>
      </c>
      <c r="AD4" s="19">
        <f>IF(AA4="","",IF(AA4&gt;=0,"Positif","Négatif"))</f>
        <v/>
      </c>
      <c r="AE4" s="36" t="n">
        <v>0.0345</v>
      </c>
    </row>
    <row r="5">
      <c r="A5" s="12" t="inlineStr">
        <is>
          <t>B-004</t>
        </is>
      </c>
      <c r="B5" s="11" t="inlineStr">
        <is>
          <t>Thomas Bernard</t>
        </is>
      </c>
      <c r="C5" s="13" t="inlineStr"/>
      <c r="D5" s="11" t="inlineStr">
        <is>
          <t>5 rue des Lilas, 44000 Nantes</t>
        </is>
      </c>
      <c r="E5" s="12" t="inlineStr">
        <is>
          <t>Nantes</t>
        </is>
      </c>
      <c r="F5" s="12" t="inlineStr">
        <is>
          <t>Nue</t>
        </is>
      </c>
      <c r="G5" s="12" t="inlineStr">
        <is>
          <t>Revenus fonciers réel</t>
        </is>
      </c>
      <c r="H5" s="42" t="n">
        <v>46143</v>
      </c>
      <c r="I5" s="34" t="n">
        <v>900</v>
      </c>
      <c r="J5" s="34" t="n">
        <v>90</v>
      </c>
      <c r="K5" s="38">
        <f>IF(A5="","",I5+J5)</f>
        <v/>
      </c>
      <c r="L5" s="36" t="n">
        <v>0.03</v>
      </c>
      <c r="M5" s="38">
        <f>IF(OR(K5="",L5=""),"",K5*(1-L5))</f>
        <v/>
      </c>
      <c r="N5" s="34" t="n">
        <v>720</v>
      </c>
      <c r="O5" s="34" t="n">
        <v>165</v>
      </c>
      <c r="P5" s="34" t="n">
        <v>24</v>
      </c>
      <c r="Q5" s="34" t="n">
        <v>60</v>
      </c>
      <c r="R5" s="34" t="n">
        <v>12</v>
      </c>
      <c r="S5" s="34" t="n">
        <v>45</v>
      </c>
      <c r="T5" s="34" t="n">
        <v>0</v>
      </c>
      <c r="U5" s="34" t="n">
        <v>20</v>
      </c>
      <c r="V5" s="34" t="n">
        <v>10</v>
      </c>
      <c r="W5" s="38">
        <f>IF(A5="","",SUM(N5:V5))</f>
        <v/>
      </c>
      <c r="X5" s="38">
        <f>IF(OR(M5="",W5=""),"",M5-W5)</f>
        <v/>
      </c>
      <c r="Y5" s="38">
        <f>IF(OR(G5="",X5=""),"",IF(G5="LMNP",0,MAX(0,X5*IFERROR(VLOOKUP(G5,'Paramètres'!$D$2:$F$4,2,FALSE),0))))</f>
        <v/>
      </c>
      <c r="Z5" s="38">
        <f>IF(OR(G5="",X5=""),"",IF(G5="LMNP",0,MAX(0,X5*IFERROR(VLOOKUP(G5,'Paramètres'!$D$2:$F$4,3,FALSE),0))))</f>
        <v/>
      </c>
      <c r="AA5" s="38">
        <f>IF(OR(X5="",Y5="",Z5=""),"",X5-Y5-Z5)</f>
        <v/>
      </c>
      <c r="AB5" s="38">
        <f>IF(AA5="","",AA5*'Paramètres'!$B$3)</f>
        <v/>
      </c>
      <c r="AC5" s="39">
        <f>IF(OR(AA5="",I5=""),"",IFERROR(AA5/(I5*12),0))</f>
        <v/>
      </c>
      <c r="AD5" s="22">
        <f>IF(AA5="","",IF(AA5&gt;=0,"Positif","Négatif"))</f>
        <v/>
      </c>
      <c r="AE5" s="36" t="n">
        <v>0.035</v>
      </c>
    </row>
    <row r="6">
      <c r="A6" s="12" t="inlineStr">
        <is>
          <t>B-005</t>
        </is>
      </c>
      <c r="B6" s="11" t="inlineStr">
        <is>
          <t>Léa Martin</t>
        </is>
      </c>
      <c r="C6" s="13" t="inlineStr"/>
      <c r="D6" s="11" t="inlineStr">
        <is>
          <t>18 rue Nationale, 59000 Lille</t>
        </is>
      </c>
      <c r="E6" s="12" t="inlineStr">
        <is>
          <t>Lille</t>
        </is>
      </c>
      <c r="F6" s="12" t="inlineStr">
        <is>
          <t>Meublée</t>
        </is>
      </c>
      <c r="G6" s="12" t="inlineStr">
        <is>
          <t>LMNP</t>
        </is>
      </c>
      <c r="H6" s="42" t="n">
        <v>46174</v>
      </c>
      <c r="I6" s="34" t="n">
        <v>1050</v>
      </c>
      <c r="J6" s="34" t="n">
        <v>120</v>
      </c>
      <c r="K6" s="35">
        <f>IF(A6="","",I6+J6)</f>
        <v/>
      </c>
      <c r="L6" s="36" t="n">
        <v>0.02</v>
      </c>
      <c r="M6" s="35">
        <f>IF(OR(K6="",L6=""),"",K6*(1-L6))</f>
        <v/>
      </c>
      <c r="N6" s="34" t="n">
        <v>750</v>
      </c>
      <c r="O6" s="34" t="n">
        <v>175</v>
      </c>
      <c r="P6" s="34" t="n">
        <v>25</v>
      </c>
      <c r="Q6" s="34" t="n">
        <v>65</v>
      </c>
      <c r="R6" s="34" t="n">
        <v>12</v>
      </c>
      <c r="S6" s="34" t="n">
        <v>50</v>
      </c>
      <c r="T6" s="34" t="n">
        <v>0</v>
      </c>
      <c r="U6" s="34" t="n">
        <v>20</v>
      </c>
      <c r="V6" s="34" t="n">
        <v>10</v>
      </c>
      <c r="W6" s="35">
        <f>IF(A6="","",SUM(N6:V6))</f>
        <v/>
      </c>
      <c r="X6" s="35">
        <f>IF(OR(M6="",W6=""),"",M6-W6)</f>
        <v/>
      </c>
      <c r="Y6" s="35">
        <f>IF(OR(G6="",X6=""),"",IF(G6="LMNP",0,MAX(0,X6*IFERROR(VLOOKUP(G6,'Paramètres'!$D$2:$F$4,2,FALSE),0))))</f>
        <v/>
      </c>
      <c r="Z6" s="35">
        <f>IF(OR(G6="",X6=""),"",IF(G6="LMNP",0,MAX(0,X6*IFERROR(VLOOKUP(G6,'Paramètres'!$D$2:$F$4,3,FALSE),0))))</f>
        <v/>
      </c>
      <c r="AA6" s="35">
        <f>IF(OR(X6="",Y6="",Z6=""),"",X6-Y6-Z6)</f>
        <v/>
      </c>
      <c r="AB6" s="35">
        <f>IF(AA6="","",AA6*'Paramètres'!$B$3)</f>
        <v/>
      </c>
      <c r="AC6" s="37">
        <f>IF(OR(AA6="",I6=""),"",IFERROR(AA6/(I6*12),0))</f>
        <v/>
      </c>
      <c r="AD6" s="19">
        <f>IF(AA6="","",IF(AA6&gt;=0,"Positif","Négatif"))</f>
        <v/>
      </c>
      <c r="AE6" s="36" t="n">
        <v>0.0349</v>
      </c>
    </row>
    <row r="7">
      <c r="A7" s="12" t="inlineStr">
        <is>
          <t>B-006</t>
        </is>
      </c>
      <c r="B7" s="11" t="inlineStr">
        <is>
          <t>Nicolas Petit - SCI Garonne</t>
        </is>
      </c>
      <c r="C7" s="13" t="inlineStr">
        <is>
          <t>83456789012345</t>
        </is>
      </c>
      <c r="D7" s="11" t="inlineStr">
        <is>
          <t>31 rue d'Alsace Lorraine, 31000 Toulouse</t>
        </is>
      </c>
      <c r="E7" s="12" t="inlineStr">
        <is>
          <t>Toulouse</t>
        </is>
      </c>
      <c r="F7" s="12" t="inlineStr">
        <is>
          <t>Nue</t>
        </is>
      </c>
      <c r="G7" s="12" t="inlineStr">
        <is>
          <t>Revenus fonciers réel</t>
        </is>
      </c>
      <c r="H7" s="42" t="n">
        <v>46204</v>
      </c>
      <c r="I7" s="34" t="n">
        <v>1150</v>
      </c>
      <c r="J7" s="34" t="n">
        <v>130</v>
      </c>
      <c r="K7" s="38">
        <f>IF(A7="","",I7+J7)</f>
        <v/>
      </c>
      <c r="L7" s="36" t="n">
        <v>0.03</v>
      </c>
      <c r="M7" s="38">
        <f>IF(OR(K7="",L7=""),"",K7*(1-L7))</f>
        <v/>
      </c>
      <c r="N7" s="34" t="n">
        <v>800</v>
      </c>
      <c r="O7" s="34" t="n">
        <v>195</v>
      </c>
      <c r="P7" s="34" t="n">
        <v>27</v>
      </c>
      <c r="Q7" s="34" t="n">
        <v>75</v>
      </c>
      <c r="R7" s="34" t="n">
        <v>15</v>
      </c>
      <c r="S7" s="34" t="n">
        <v>50</v>
      </c>
      <c r="T7" s="34" t="n">
        <v>0</v>
      </c>
      <c r="U7" s="34" t="n">
        <v>20</v>
      </c>
      <c r="V7" s="34" t="n">
        <v>10</v>
      </c>
      <c r="W7" s="38">
        <f>IF(A7="","",SUM(N7:V7))</f>
        <v/>
      </c>
      <c r="X7" s="38">
        <f>IF(OR(M7="",W7=""),"",M7-W7)</f>
        <v/>
      </c>
      <c r="Y7" s="38">
        <f>IF(OR(G7="",X7=""),"",IF(G7="LMNP",0,MAX(0,X7*IFERROR(VLOOKUP(G7,'Paramètres'!$D$2:$F$4,2,FALSE),0))))</f>
        <v/>
      </c>
      <c r="Z7" s="38">
        <f>IF(OR(G7="",X7=""),"",IF(G7="LMNP",0,MAX(0,X7*IFERROR(VLOOKUP(G7,'Paramètres'!$D$2:$F$4,3,FALSE),0))))</f>
        <v/>
      </c>
      <c r="AA7" s="38">
        <f>IF(OR(X7="",Y7="",Z7=""),"",X7-Y7-Z7)</f>
        <v/>
      </c>
      <c r="AB7" s="38">
        <f>IF(AA7="","",AA7*'Paramètres'!$B$3)</f>
        <v/>
      </c>
      <c r="AC7" s="39">
        <f>IF(OR(AA7="",I7=""),"",IFERROR(AA7/(I7*12),0))</f>
        <v/>
      </c>
      <c r="AD7" s="22">
        <f>IF(AA7="","",IF(AA7&gt;=0,"Positif","Négatif"))</f>
        <v/>
      </c>
      <c r="AE7" s="36" t="n">
        <v>0.0355</v>
      </c>
    </row>
    <row r="8">
      <c r="A8" s="12" t="inlineStr">
        <is>
          <t>B-007</t>
        </is>
      </c>
      <c r="B8" s="11" t="inlineStr">
        <is>
          <t>Émilie Rousseau</t>
        </is>
      </c>
      <c r="C8" s="13" t="inlineStr"/>
      <c r="D8" s="11" t="inlineStr">
        <is>
          <t>14 place de la Comédie, 34000 Montpellier</t>
        </is>
      </c>
      <c r="E8" s="12" t="inlineStr">
        <is>
          <t>Montpellier</t>
        </is>
      </c>
      <c r="F8" s="12" t="inlineStr">
        <is>
          <t>Meublée</t>
        </is>
      </c>
      <c r="G8" s="12" t="inlineStr">
        <is>
          <t>LMNP</t>
        </is>
      </c>
      <c r="H8" s="42" t="n">
        <v>46235</v>
      </c>
      <c r="I8" s="34" t="n">
        <v>1000</v>
      </c>
      <c r="J8" s="34" t="n">
        <v>100</v>
      </c>
      <c r="K8" s="35">
        <f>IF(A8="","",I8+J8)</f>
        <v/>
      </c>
      <c r="L8" s="36" t="n">
        <v>0.05</v>
      </c>
      <c r="M8" s="35">
        <f>IF(OR(K8="",L8=""),"",K8*(1-L8))</f>
        <v/>
      </c>
      <c r="N8" s="34" t="n">
        <v>820</v>
      </c>
      <c r="O8" s="34" t="n">
        <v>210</v>
      </c>
      <c r="P8" s="34" t="n">
        <v>28</v>
      </c>
      <c r="Q8" s="34" t="n">
        <v>70</v>
      </c>
      <c r="R8" s="34" t="n">
        <v>12</v>
      </c>
      <c r="S8" s="34" t="n">
        <v>55</v>
      </c>
      <c r="T8" s="34" t="n">
        <v>0</v>
      </c>
      <c r="U8" s="34" t="n">
        <v>25</v>
      </c>
      <c r="V8" s="34" t="n">
        <v>10</v>
      </c>
      <c r="W8" s="35">
        <f>IF(A8="","",SUM(N8:V8))</f>
        <v/>
      </c>
      <c r="X8" s="35">
        <f>IF(OR(M8="",W8=""),"",M8-W8)</f>
        <v/>
      </c>
      <c r="Y8" s="35">
        <f>IF(OR(G8="",X8=""),"",IF(G8="LMNP",0,MAX(0,X8*IFERROR(VLOOKUP(G8,'Paramètres'!$D$2:$F$4,2,FALSE),0))))</f>
        <v/>
      </c>
      <c r="Z8" s="35">
        <f>IF(OR(G8="",X8=""),"",IF(G8="LMNP",0,MAX(0,X8*IFERROR(VLOOKUP(G8,'Paramètres'!$D$2:$F$4,3,FALSE),0))))</f>
        <v/>
      </c>
      <c r="AA8" s="35">
        <f>IF(OR(X8="",Y8="",Z8=""),"",X8-Y8-Z8)</f>
        <v/>
      </c>
      <c r="AB8" s="35">
        <f>IF(AA8="","",AA8*'Paramètres'!$B$3)</f>
        <v/>
      </c>
      <c r="AC8" s="37">
        <f>IF(OR(AA8="",I8=""),"",IFERROR(AA8/(I8*12),0))</f>
        <v/>
      </c>
      <c r="AD8" s="19">
        <f>IF(AA8="","",IF(AA8&gt;=0,"Positif","Négatif"))</f>
        <v/>
      </c>
      <c r="AE8" s="36" t="n">
        <v>0.036</v>
      </c>
    </row>
    <row r="9">
      <c r="A9" s="12" t="inlineStr">
        <is>
          <t>B-008</t>
        </is>
      </c>
      <c r="B9" s="11" t="inlineStr">
        <is>
          <t>Antoine Garcia</t>
        </is>
      </c>
      <c r="C9" s="13" t="inlineStr"/>
      <c r="D9" s="11" t="inlineStr">
        <is>
          <t>42 rue de Vaugirard, 75006 Paris</t>
        </is>
      </c>
      <c r="E9" s="12" t="inlineStr">
        <is>
          <t>Paris</t>
        </is>
      </c>
      <c r="F9" s="12" t="inlineStr">
        <is>
          <t>Nue</t>
        </is>
      </c>
      <c r="G9" s="12" t="inlineStr">
        <is>
          <t>Micro-foncier</t>
        </is>
      </c>
      <c r="H9" s="42" t="n">
        <v>46249</v>
      </c>
      <c r="I9" s="34" t="n">
        <v>1200</v>
      </c>
      <c r="J9" s="34" t="n">
        <v>150</v>
      </c>
      <c r="K9" s="38">
        <f>IF(A9="","",I9+J9)</f>
        <v/>
      </c>
      <c r="L9" s="36" t="n">
        <v>0.02</v>
      </c>
      <c r="M9" s="38">
        <f>IF(OR(K9="",L9=""),"",K9*(1-L9))</f>
        <v/>
      </c>
      <c r="N9" s="34" t="n">
        <v>900</v>
      </c>
      <c r="O9" s="34" t="n">
        <v>230</v>
      </c>
      <c r="P9" s="34" t="n">
        <v>30</v>
      </c>
      <c r="Q9" s="34" t="n">
        <v>95</v>
      </c>
      <c r="R9" s="34" t="n">
        <v>18</v>
      </c>
      <c r="S9" s="34" t="n">
        <v>50</v>
      </c>
      <c r="T9" s="34" t="n">
        <v>0</v>
      </c>
      <c r="U9" s="34" t="n">
        <v>20</v>
      </c>
      <c r="V9" s="34" t="n">
        <v>10</v>
      </c>
      <c r="W9" s="38">
        <f>IF(A9="","",SUM(N9:V9))</f>
        <v/>
      </c>
      <c r="X9" s="38">
        <f>IF(OR(M9="",W9=""),"",M9-W9)</f>
        <v/>
      </c>
      <c r="Y9" s="38">
        <f>IF(OR(G9="",X9=""),"",IF(G9="LMNP",0,MAX(0,X9*IFERROR(VLOOKUP(G9,'Paramètres'!$D$2:$F$4,2,FALSE),0))))</f>
        <v/>
      </c>
      <c r="Z9" s="38">
        <f>IF(OR(G9="",X9=""),"",IF(G9="LMNP",0,MAX(0,X9*IFERROR(VLOOKUP(G9,'Paramètres'!$D$2:$F$4,3,FALSE),0))))</f>
        <v/>
      </c>
      <c r="AA9" s="38">
        <f>IF(OR(X9="",Y9="",Z9=""),"",X9-Y9-Z9)</f>
        <v/>
      </c>
      <c r="AB9" s="38">
        <f>IF(AA9="","",AA9*'Paramètres'!$B$3)</f>
        <v/>
      </c>
      <c r="AC9" s="39">
        <f>IF(OR(AA9="",I9=""),"",IFERROR(AA9/(I9*12),0))</f>
        <v/>
      </c>
      <c r="AD9" s="22">
        <f>IF(AA9="","",IF(AA9&gt;=0,"Positif","Négatif"))</f>
        <v/>
      </c>
      <c r="AE9" s="36" t="n">
        <v>0.0358</v>
      </c>
    </row>
    <row r="10">
      <c r="A10" s="12" t="inlineStr">
        <is>
          <t>B-009</t>
        </is>
      </c>
      <c r="B10" s="11" t="inlineStr">
        <is>
          <t>Claire Robert</t>
        </is>
      </c>
      <c r="C10" s="13" t="inlineStr"/>
      <c r="D10" s="11" t="inlineStr">
        <is>
          <t>7 quai Saint-Antoine, 69002 Lyon</t>
        </is>
      </c>
      <c r="E10" s="12" t="inlineStr">
        <is>
          <t>Lyon</t>
        </is>
      </c>
      <c r="F10" s="12" t="inlineStr">
        <is>
          <t>Meublée</t>
        </is>
      </c>
      <c r="G10" s="12" t="inlineStr">
        <is>
          <t>LMNP</t>
        </is>
      </c>
      <c r="H10" s="42" t="n">
        <v>46266</v>
      </c>
      <c r="I10" s="34" t="n">
        <v>1100</v>
      </c>
      <c r="J10" s="34" t="n">
        <v>100</v>
      </c>
      <c r="K10" s="35">
        <f>IF(A10="","",I10+J10)</f>
        <v/>
      </c>
      <c r="L10" s="36" t="n">
        <v>0.02</v>
      </c>
      <c r="M10" s="35">
        <f>IF(OR(K10="",L10=""),"",K10*(1-L10))</f>
        <v/>
      </c>
      <c r="N10" s="34" t="n">
        <v>740</v>
      </c>
      <c r="O10" s="34" t="n">
        <v>170</v>
      </c>
      <c r="P10" s="34" t="n">
        <v>25</v>
      </c>
      <c r="Q10" s="34" t="n">
        <v>65</v>
      </c>
      <c r="R10" s="34" t="n">
        <v>12</v>
      </c>
      <c r="S10" s="34" t="n">
        <v>45</v>
      </c>
      <c r="T10" s="34" t="n">
        <v>0</v>
      </c>
      <c r="U10" s="34" t="n">
        <v>20</v>
      </c>
      <c r="V10" s="34" t="n">
        <v>10</v>
      </c>
      <c r="W10" s="35">
        <f>IF(A10="","",SUM(N10:V10))</f>
        <v/>
      </c>
      <c r="X10" s="35">
        <f>IF(OR(M10="",W10=""),"",M10-W10)</f>
        <v/>
      </c>
      <c r="Y10" s="35">
        <f>IF(OR(G10="",X10=""),"",IF(G10="LMNP",0,MAX(0,X10*IFERROR(VLOOKUP(G10,'Paramètres'!$D$2:$F$4,2,FALSE),0))))</f>
        <v/>
      </c>
      <c r="Z10" s="35">
        <f>IF(OR(G10="",X10=""),"",IF(G10="LMNP",0,MAX(0,X10*IFERROR(VLOOKUP(G10,'Paramètres'!$D$2:$F$4,3,FALSE),0))))</f>
        <v/>
      </c>
      <c r="AA10" s="35">
        <f>IF(OR(X10="",Y10="",Z10=""),"",X10-Y10-Z10)</f>
        <v/>
      </c>
      <c r="AB10" s="35">
        <f>IF(AA10="","",AA10*'Paramètres'!$B$3)</f>
        <v/>
      </c>
      <c r="AC10" s="37">
        <f>IF(OR(AA10="",I10=""),"",IFERROR(AA10/(I10*12),0))</f>
        <v/>
      </c>
      <c r="AD10" s="19">
        <f>IF(AA10="","",IF(AA10&gt;=0,"Positif","Négatif"))</f>
        <v/>
      </c>
      <c r="AE10" s="36" t="n">
        <v>0.0346</v>
      </c>
    </row>
    <row r="11">
      <c r="A11" s="12" t="n"/>
      <c r="B11" s="11" t="n"/>
      <c r="C11" s="13" t="n"/>
      <c r="D11" s="11" t="n"/>
      <c r="E11" s="12" t="n"/>
      <c r="F11" s="12" t="n"/>
      <c r="G11" s="12" t="n"/>
      <c r="H11" s="42" t="n"/>
      <c r="I11" s="34" t="n"/>
      <c r="J11" s="34" t="n"/>
      <c r="K11" s="38">
        <f>IF(A11="","",I11+J11)</f>
        <v/>
      </c>
      <c r="L11" s="36" t="n"/>
      <c r="M11" s="38">
        <f>IF(OR(K11="",L11=""),"",K11*(1-L11))</f>
        <v/>
      </c>
      <c r="N11" s="34" t="n"/>
      <c r="O11" s="34" t="n"/>
      <c r="P11" s="34" t="n"/>
      <c r="Q11" s="34" t="n"/>
      <c r="R11" s="34" t="n"/>
      <c r="S11" s="34" t="n"/>
      <c r="T11" s="34" t="n"/>
      <c r="U11" s="34" t="n"/>
      <c r="V11" s="34" t="n"/>
      <c r="W11" s="38">
        <f>IF(A11="","",SUM(N11:V11))</f>
        <v/>
      </c>
      <c r="X11" s="38">
        <f>IF(OR(M11="",W11=""),"",M11-W11)</f>
        <v/>
      </c>
      <c r="Y11" s="38">
        <f>IF(OR(G11="",X11=""),"",IF(G11="LMNP",0,MAX(0,X11*IFERROR(VLOOKUP(G11,'Paramètres'!$D$2:$F$4,2,FALSE),0))))</f>
        <v/>
      </c>
      <c r="Z11" s="38">
        <f>IF(OR(G11="",X11=""),"",IF(G11="LMNP",0,MAX(0,X11*IFERROR(VLOOKUP(G11,'Paramètres'!$D$2:$F$4,3,FALSE),0))))</f>
        <v/>
      </c>
      <c r="AA11" s="38">
        <f>IF(OR(X11="",Y11="",Z11=""),"",X11-Y11-Z11)</f>
        <v/>
      </c>
      <c r="AB11" s="38">
        <f>IF(AA11="","",AA11*'Paramètres'!$B$3)</f>
        <v/>
      </c>
      <c r="AC11" s="39">
        <f>IF(OR(AA11="",I11=""),"",IFERROR(AA11/(I11*12),0))</f>
        <v/>
      </c>
      <c r="AD11" s="22">
        <f>IF(AA11="","",IF(AA11&gt;=0,"Positif","Négatif"))</f>
        <v/>
      </c>
      <c r="AE11" s="36" t="n"/>
    </row>
    <row r="12">
      <c r="A12" s="12" t="n"/>
      <c r="B12" s="11" t="n"/>
      <c r="C12" s="13" t="n"/>
      <c r="D12" s="11" t="n"/>
      <c r="E12" s="12" t="n"/>
      <c r="F12" s="12" t="n"/>
      <c r="G12" s="12" t="n"/>
      <c r="H12" s="42" t="n"/>
      <c r="I12" s="34" t="n"/>
      <c r="J12" s="34" t="n"/>
      <c r="K12" s="35">
        <f>IF(A12="","",I12+J12)</f>
        <v/>
      </c>
      <c r="L12" s="36" t="n"/>
      <c r="M12" s="35">
        <f>IF(OR(K12="",L12=""),"",K12*(1-L12))</f>
        <v/>
      </c>
      <c r="N12" s="34" t="n"/>
      <c r="O12" s="34" t="n"/>
      <c r="P12" s="34" t="n"/>
      <c r="Q12" s="34" t="n"/>
      <c r="R12" s="34" t="n"/>
      <c r="S12" s="34" t="n"/>
      <c r="T12" s="34" t="n"/>
      <c r="U12" s="34" t="n"/>
      <c r="V12" s="34" t="n"/>
      <c r="W12" s="35">
        <f>IF(A12="","",SUM(N12:V12))</f>
        <v/>
      </c>
      <c r="X12" s="35">
        <f>IF(OR(M12="",W12=""),"",M12-W12)</f>
        <v/>
      </c>
      <c r="Y12" s="35">
        <f>IF(OR(G12="",X12=""),"",IF(G12="LMNP",0,MAX(0,X12*IFERROR(VLOOKUP(G12,'Paramètres'!$D$2:$F$4,2,FALSE),0))))</f>
        <v/>
      </c>
      <c r="Z12" s="35">
        <f>IF(OR(G12="",X12=""),"",IF(G12="LMNP",0,MAX(0,X12*IFERROR(VLOOKUP(G12,'Paramètres'!$D$2:$F$4,3,FALSE),0))))</f>
        <v/>
      </c>
      <c r="AA12" s="35">
        <f>IF(OR(X12="",Y12="",Z12=""),"",X12-Y12-Z12)</f>
        <v/>
      </c>
      <c r="AB12" s="35">
        <f>IF(AA12="","",AA12*'Paramètres'!$B$3)</f>
        <v/>
      </c>
      <c r="AC12" s="37">
        <f>IF(OR(AA12="",I12=""),"",IFERROR(AA12/(I12*12),0))</f>
        <v/>
      </c>
      <c r="AD12" s="19">
        <f>IF(AA12="","",IF(AA12&gt;=0,"Positif","Négatif"))</f>
        <v/>
      </c>
      <c r="AE12" s="36" t="n"/>
    </row>
    <row r="13">
      <c r="A13" s="12" t="n"/>
      <c r="B13" s="11" t="n"/>
      <c r="C13" s="13" t="n"/>
      <c r="D13" s="11" t="n"/>
      <c r="E13" s="12" t="n"/>
      <c r="F13" s="12" t="n"/>
      <c r="G13" s="12" t="n"/>
      <c r="H13" s="42" t="n"/>
      <c r="I13" s="34" t="n"/>
      <c r="J13" s="34" t="n"/>
      <c r="K13" s="38">
        <f>IF(A13="","",I13+J13)</f>
        <v/>
      </c>
      <c r="L13" s="36" t="n"/>
      <c r="M13" s="38">
        <f>IF(OR(K13="",L13=""),"",K13*(1-L13))</f>
        <v/>
      </c>
      <c r="N13" s="34" t="n"/>
      <c r="O13" s="34" t="n"/>
      <c r="P13" s="34" t="n"/>
      <c r="Q13" s="34" t="n"/>
      <c r="R13" s="34" t="n"/>
      <c r="S13" s="34" t="n"/>
      <c r="T13" s="34" t="n"/>
      <c r="U13" s="34" t="n"/>
      <c r="V13" s="34" t="n"/>
      <c r="W13" s="38">
        <f>IF(A13="","",SUM(N13:V13))</f>
        <v/>
      </c>
      <c r="X13" s="38">
        <f>IF(OR(M13="",W13=""),"",M13-W13)</f>
        <v/>
      </c>
      <c r="Y13" s="38">
        <f>IF(OR(G13="",X13=""),"",IF(G13="LMNP",0,MAX(0,X13*IFERROR(VLOOKUP(G13,'Paramètres'!$D$2:$F$4,2,FALSE),0))))</f>
        <v/>
      </c>
      <c r="Z13" s="38">
        <f>IF(OR(G13="",X13=""),"",IF(G13="LMNP",0,MAX(0,X13*IFERROR(VLOOKUP(G13,'Paramètres'!$D$2:$F$4,3,FALSE),0))))</f>
        <v/>
      </c>
      <c r="AA13" s="38">
        <f>IF(OR(X13="",Y13="",Z13=""),"",X13-Y13-Z13)</f>
        <v/>
      </c>
      <c r="AB13" s="38">
        <f>IF(AA13="","",AA13*'Paramètres'!$B$3)</f>
        <v/>
      </c>
      <c r="AC13" s="39">
        <f>IF(OR(AA13="",I13=""),"",IFERROR(AA13/(I13*12),0))</f>
        <v/>
      </c>
      <c r="AD13" s="22">
        <f>IF(AA13="","",IF(AA13&gt;=0,"Positif","Négatif"))</f>
        <v/>
      </c>
      <c r="AE13" s="36" t="n"/>
    </row>
    <row r="14">
      <c r="A14" s="12" t="n"/>
      <c r="B14" s="11" t="n"/>
      <c r="C14" s="13" t="n"/>
      <c r="D14" s="11" t="n"/>
      <c r="E14" s="12" t="n"/>
      <c r="F14" s="12" t="n"/>
      <c r="G14" s="12" t="n"/>
      <c r="H14" s="42" t="n"/>
      <c r="I14" s="34" t="n"/>
      <c r="J14" s="34" t="n"/>
      <c r="K14" s="35">
        <f>IF(A14="","",I14+J14)</f>
        <v/>
      </c>
      <c r="L14" s="36" t="n"/>
      <c r="M14" s="35">
        <f>IF(OR(K14="",L14=""),"",K14*(1-L14))</f>
        <v/>
      </c>
      <c r="N14" s="34" t="n"/>
      <c r="O14" s="34" t="n"/>
      <c r="P14" s="34" t="n"/>
      <c r="Q14" s="34" t="n"/>
      <c r="R14" s="34" t="n"/>
      <c r="S14" s="34" t="n"/>
      <c r="T14" s="34" t="n"/>
      <c r="U14" s="34" t="n"/>
      <c r="V14" s="34" t="n"/>
      <c r="W14" s="35">
        <f>IF(A14="","",SUM(N14:V14))</f>
        <v/>
      </c>
      <c r="X14" s="35">
        <f>IF(OR(M14="",W14=""),"",M14-W14)</f>
        <v/>
      </c>
      <c r="Y14" s="35">
        <f>IF(OR(G14="",X14=""),"",IF(G14="LMNP",0,MAX(0,X14*IFERROR(VLOOKUP(G14,'Paramètres'!$D$2:$F$4,2,FALSE),0))))</f>
        <v/>
      </c>
      <c r="Z14" s="35">
        <f>IF(OR(G14="",X14=""),"",IF(G14="LMNP",0,MAX(0,X14*IFERROR(VLOOKUP(G14,'Paramètres'!$D$2:$F$4,3,FALSE),0))))</f>
        <v/>
      </c>
      <c r="AA14" s="35">
        <f>IF(OR(X14="",Y14="",Z14=""),"",X14-Y14-Z14)</f>
        <v/>
      </c>
      <c r="AB14" s="35">
        <f>IF(AA14="","",AA14*'Paramètres'!$B$3)</f>
        <v/>
      </c>
      <c r="AC14" s="37">
        <f>IF(OR(AA14="",I14=""),"",IFERROR(AA14/(I14*12),0))</f>
        <v/>
      </c>
      <c r="AD14" s="19">
        <f>IF(AA14="","",IF(AA14&gt;=0,"Positif","Négatif"))</f>
        <v/>
      </c>
      <c r="AE14" s="36" t="n"/>
    </row>
    <row r="15">
      <c r="A15" s="12" t="n"/>
      <c r="B15" s="11" t="n"/>
      <c r="C15" s="13" t="n"/>
      <c r="D15" s="11" t="n"/>
      <c r="E15" s="12" t="n"/>
      <c r="F15" s="12" t="n"/>
      <c r="G15" s="12" t="n"/>
      <c r="H15" s="42" t="n"/>
      <c r="I15" s="34" t="n"/>
      <c r="J15" s="34" t="n"/>
      <c r="K15" s="38">
        <f>IF(A15="","",I15+J15)</f>
        <v/>
      </c>
      <c r="L15" s="36" t="n"/>
      <c r="M15" s="38">
        <f>IF(OR(K15="",L15=""),"",K15*(1-L15))</f>
        <v/>
      </c>
      <c r="N15" s="34" t="n"/>
      <c r="O15" s="34" t="n"/>
      <c r="P15" s="34" t="n"/>
      <c r="Q15" s="34" t="n"/>
      <c r="R15" s="34" t="n"/>
      <c r="S15" s="34" t="n"/>
      <c r="T15" s="34" t="n"/>
      <c r="U15" s="34" t="n"/>
      <c r="V15" s="34" t="n"/>
      <c r="W15" s="38">
        <f>IF(A15="","",SUM(N15:V15))</f>
        <v/>
      </c>
      <c r="X15" s="38">
        <f>IF(OR(M15="",W15=""),"",M15-W15)</f>
        <v/>
      </c>
      <c r="Y15" s="38">
        <f>IF(OR(G15="",X15=""),"",IF(G15="LMNP",0,MAX(0,X15*IFERROR(VLOOKUP(G15,'Paramètres'!$D$2:$F$4,2,FALSE),0))))</f>
        <v/>
      </c>
      <c r="Z15" s="38">
        <f>IF(OR(G15="",X15=""),"",IF(G15="LMNP",0,MAX(0,X15*IFERROR(VLOOKUP(G15,'Paramètres'!$D$2:$F$4,3,FALSE),0))))</f>
        <v/>
      </c>
      <c r="AA15" s="38">
        <f>IF(OR(X15="",Y15="",Z15=""),"",X15-Y15-Z15)</f>
        <v/>
      </c>
      <c r="AB15" s="38">
        <f>IF(AA15="","",AA15*'Paramètres'!$B$3)</f>
        <v/>
      </c>
      <c r="AC15" s="39">
        <f>IF(OR(AA15="",I15=""),"",IFERROR(AA15/(I15*12),0))</f>
        <v/>
      </c>
      <c r="AD15" s="22">
        <f>IF(AA15="","",IF(AA15&gt;=0,"Positif","Négatif"))</f>
        <v/>
      </c>
      <c r="AE15" s="36" t="n"/>
    </row>
    <row r="16">
      <c r="A16" s="12" t="n"/>
      <c r="B16" s="11" t="n"/>
      <c r="C16" s="13" t="n"/>
      <c r="D16" s="11" t="n"/>
      <c r="E16" s="12" t="n"/>
      <c r="F16" s="12" t="n"/>
      <c r="G16" s="12" t="n"/>
      <c r="H16" s="42" t="n"/>
      <c r="I16" s="34" t="n"/>
      <c r="J16" s="34" t="n"/>
      <c r="K16" s="35">
        <f>IF(A16="","",I16+J16)</f>
        <v/>
      </c>
      <c r="L16" s="36" t="n"/>
      <c r="M16" s="35">
        <f>IF(OR(K16="",L16=""),"",K16*(1-L16))</f>
        <v/>
      </c>
      <c r="N16" s="34" t="n"/>
      <c r="O16" s="34" t="n"/>
      <c r="P16" s="34" t="n"/>
      <c r="Q16" s="34" t="n"/>
      <c r="R16" s="34" t="n"/>
      <c r="S16" s="34" t="n"/>
      <c r="T16" s="34" t="n"/>
      <c r="U16" s="34" t="n"/>
      <c r="V16" s="34" t="n"/>
      <c r="W16" s="35">
        <f>IF(A16="","",SUM(N16:V16))</f>
        <v/>
      </c>
      <c r="X16" s="35">
        <f>IF(OR(M16="",W16=""),"",M16-W16)</f>
        <v/>
      </c>
      <c r="Y16" s="35">
        <f>IF(OR(G16="",X16=""),"",IF(G16="LMNP",0,MAX(0,X16*IFERROR(VLOOKUP(G16,'Paramètres'!$D$2:$F$4,2,FALSE),0))))</f>
        <v/>
      </c>
      <c r="Z16" s="35">
        <f>IF(OR(G16="",X16=""),"",IF(G16="LMNP",0,MAX(0,X16*IFERROR(VLOOKUP(G16,'Paramètres'!$D$2:$F$4,3,FALSE),0))))</f>
        <v/>
      </c>
      <c r="AA16" s="35">
        <f>IF(OR(X16="",Y16="",Z16=""),"",X16-Y16-Z16)</f>
        <v/>
      </c>
      <c r="AB16" s="35">
        <f>IF(AA16="","",AA16*'Paramètres'!$B$3)</f>
        <v/>
      </c>
      <c r="AC16" s="37">
        <f>IF(OR(AA16="",I16=""),"",IFERROR(AA16/(I16*12),0))</f>
        <v/>
      </c>
      <c r="AD16" s="19">
        <f>IF(AA16="","",IF(AA16&gt;=0,"Positif","Négatif"))</f>
        <v/>
      </c>
      <c r="AE16" s="36" t="n"/>
    </row>
    <row r="17">
      <c r="A17" s="12" t="n"/>
      <c r="B17" s="11" t="n"/>
      <c r="C17" s="13" t="n"/>
      <c r="D17" s="11" t="n"/>
      <c r="E17" s="12" t="n"/>
      <c r="F17" s="12" t="n"/>
      <c r="G17" s="12" t="n"/>
      <c r="H17" s="42" t="n"/>
      <c r="I17" s="34" t="n"/>
      <c r="J17" s="34" t="n"/>
      <c r="K17" s="38">
        <f>IF(A17="","",I17+J17)</f>
        <v/>
      </c>
      <c r="L17" s="36" t="n"/>
      <c r="M17" s="38">
        <f>IF(OR(K17="",L17=""),"",K17*(1-L17))</f>
        <v/>
      </c>
      <c r="N17" s="34" t="n"/>
      <c r="O17" s="34" t="n"/>
      <c r="P17" s="34" t="n"/>
      <c r="Q17" s="34" t="n"/>
      <c r="R17" s="34" t="n"/>
      <c r="S17" s="34" t="n"/>
      <c r="T17" s="34" t="n"/>
      <c r="U17" s="34" t="n"/>
      <c r="V17" s="34" t="n"/>
      <c r="W17" s="38">
        <f>IF(A17="","",SUM(N17:V17))</f>
        <v/>
      </c>
      <c r="X17" s="38">
        <f>IF(OR(M17="",W17=""),"",M17-W17)</f>
        <v/>
      </c>
      <c r="Y17" s="38">
        <f>IF(OR(G17="",X17=""),"",IF(G17="LMNP",0,MAX(0,X17*IFERROR(VLOOKUP(G17,'Paramètres'!$D$2:$F$4,2,FALSE),0))))</f>
        <v/>
      </c>
      <c r="Z17" s="38">
        <f>IF(OR(G17="",X17=""),"",IF(G17="LMNP",0,MAX(0,X17*IFERROR(VLOOKUP(G17,'Paramètres'!$D$2:$F$4,3,FALSE),0))))</f>
        <v/>
      </c>
      <c r="AA17" s="38">
        <f>IF(OR(X17="",Y17="",Z17=""),"",X17-Y17-Z17)</f>
        <v/>
      </c>
      <c r="AB17" s="38">
        <f>IF(AA17="","",AA17*'Paramètres'!$B$3)</f>
        <v/>
      </c>
      <c r="AC17" s="39">
        <f>IF(OR(AA17="",I17=""),"",IFERROR(AA17/(I17*12),0))</f>
        <v/>
      </c>
      <c r="AD17" s="22">
        <f>IF(AA17="","",IF(AA17&gt;=0,"Positif","Négatif"))</f>
        <v/>
      </c>
      <c r="AE17" s="36" t="n"/>
    </row>
    <row r="18">
      <c r="A18" s="12" t="n"/>
      <c r="B18" s="11" t="n"/>
      <c r="C18" s="13" t="n"/>
      <c r="D18" s="11" t="n"/>
      <c r="E18" s="12" t="n"/>
      <c r="F18" s="12" t="n"/>
      <c r="G18" s="12" t="n"/>
      <c r="H18" s="42" t="n"/>
      <c r="I18" s="34" t="n"/>
      <c r="J18" s="34" t="n"/>
      <c r="K18" s="35">
        <f>IF(A18="","",I18+J18)</f>
        <v/>
      </c>
      <c r="L18" s="36" t="n"/>
      <c r="M18" s="35">
        <f>IF(OR(K18="",L18=""),"",K18*(1-L18))</f>
        <v/>
      </c>
      <c r="N18" s="34" t="n"/>
      <c r="O18" s="34" t="n"/>
      <c r="P18" s="34" t="n"/>
      <c r="Q18" s="34" t="n"/>
      <c r="R18" s="34" t="n"/>
      <c r="S18" s="34" t="n"/>
      <c r="T18" s="34" t="n"/>
      <c r="U18" s="34" t="n"/>
      <c r="V18" s="34" t="n"/>
      <c r="W18" s="35">
        <f>IF(A18="","",SUM(N18:V18))</f>
        <v/>
      </c>
      <c r="X18" s="35">
        <f>IF(OR(M18="",W18=""),"",M18-W18)</f>
        <v/>
      </c>
      <c r="Y18" s="35">
        <f>IF(OR(G18="",X18=""),"",IF(G18="LMNP",0,MAX(0,X18*IFERROR(VLOOKUP(G18,'Paramètres'!$D$2:$F$4,2,FALSE),0))))</f>
        <v/>
      </c>
      <c r="Z18" s="35">
        <f>IF(OR(G18="",X18=""),"",IF(G18="LMNP",0,MAX(0,X18*IFERROR(VLOOKUP(G18,'Paramètres'!$D$2:$F$4,3,FALSE),0))))</f>
        <v/>
      </c>
      <c r="AA18" s="35">
        <f>IF(OR(X18="",Y18="",Z18=""),"",X18-Y18-Z18)</f>
        <v/>
      </c>
      <c r="AB18" s="35">
        <f>IF(AA18="","",AA18*'Paramètres'!$B$3)</f>
        <v/>
      </c>
      <c r="AC18" s="37">
        <f>IF(OR(AA18="",I18=""),"",IFERROR(AA18/(I18*12),0))</f>
        <v/>
      </c>
      <c r="AD18" s="19">
        <f>IF(AA18="","",IF(AA18&gt;=0,"Positif","Négatif"))</f>
        <v/>
      </c>
      <c r="AE18" s="36" t="n"/>
    </row>
    <row r="19">
      <c r="A19" s="12" t="n"/>
      <c r="B19" s="11" t="n"/>
      <c r="C19" s="13" t="n"/>
      <c r="D19" s="11" t="n"/>
      <c r="E19" s="12" t="n"/>
      <c r="F19" s="12" t="n"/>
      <c r="G19" s="12" t="n"/>
      <c r="H19" s="42" t="n"/>
      <c r="I19" s="34" t="n"/>
      <c r="J19" s="34" t="n"/>
      <c r="K19" s="38">
        <f>IF(A19="","",I19+J19)</f>
        <v/>
      </c>
      <c r="L19" s="36" t="n"/>
      <c r="M19" s="38">
        <f>IF(OR(K19="",L19=""),"",K19*(1-L19))</f>
        <v/>
      </c>
      <c r="N19" s="34" t="n"/>
      <c r="O19" s="34" t="n"/>
      <c r="P19" s="34" t="n"/>
      <c r="Q19" s="34" t="n"/>
      <c r="R19" s="34" t="n"/>
      <c r="S19" s="34" t="n"/>
      <c r="T19" s="34" t="n"/>
      <c r="U19" s="34" t="n"/>
      <c r="V19" s="34" t="n"/>
      <c r="W19" s="38">
        <f>IF(A19="","",SUM(N19:V19))</f>
        <v/>
      </c>
      <c r="X19" s="38">
        <f>IF(OR(M19="",W19=""),"",M19-W19)</f>
        <v/>
      </c>
      <c r="Y19" s="38">
        <f>IF(OR(G19="",X19=""),"",IF(G19="LMNP",0,MAX(0,X19*IFERROR(VLOOKUP(G19,'Paramètres'!$D$2:$F$4,2,FALSE),0))))</f>
        <v/>
      </c>
      <c r="Z19" s="38">
        <f>IF(OR(G19="",X19=""),"",IF(G19="LMNP",0,MAX(0,X19*IFERROR(VLOOKUP(G19,'Paramètres'!$D$2:$F$4,3,FALSE),0))))</f>
        <v/>
      </c>
      <c r="AA19" s="38">
        <f>IF(OR(X19="",Y19="",Z19=""),"",X19-Y19-Z19)</f>
        <v/>
      </c>
      <c r="AB19" s="38">
        <f>IF(AA19="","",AA19*'Paramètres'!$B$3)</f>
        <v/>
      </c>
      <c r="AC19" s="39">
        <f>IF(OR(AA19="",I19=""),"",IFERROR(AA19/(I19*12),0))</f>
        <v/>
      </c>
      <c r="AD19" s="22">
        <f>IF(AA19="","",IF(AA19&gt;=0,"Positif","Négatif"))</f>
        <v/>
      </c>
      <c r="AE19" s="36" t="n"/>
    </row>
    <row r="20">
      <c r="A20" s="12" t="n"/>
      <c r="B20" s="11" t="n"/>
      <c r="C20" s="13" t="n"/>
      <c r="D20" s="11" t="n"/>
      <c r="E20" s="12" t="n"/>
      <c r="F20" s="12" t="n"/>
      <c r="G20" s="12" t="n"/>
      <c r="H20" s="42" t="n"/>
      <c r="I20" s="34" t="n"/>
      <c r="J20" s="34" t="n"/>
      <c r="K20" s="35">
        <f>IF(A20="","",I20+J20)</f>
        <v/>
      </c>
      <c r="L20" s="36" t="n"/>
      <c r="M20" s="35">
        <f>IF(OR(K20="",L20=""),"",K20*(1-L20))</f>
        <v/>
      </c>
      <c r="N20" s="34" t="n"/>
      <c r="O20" s="34" t="n"/>
      <c r="P20" s="34" t="n"/>
      <c r="Q20" s="34" t="n"/>
      <c r="R20" s="34" t="n"/>
      <c r="S20" s="34" t="n"/>
      <c r="T20" s="34" t="n"/>
      <c r="U20" s="34" t="n"/>
      <c r="V20" s="34" t="n"/>
      <c r="W20" s="35">
        <f>IF(A20="","",SUM(N20:V20))</f>
        <v/>
      </c>
      <c r="X20" s="35">
        <f>IF(OR(M20="",W20=""),"",M20-W20)</f>
        <v/>
      </c>
      <c r="Y20" s="35">
        <f>IF(OR(G20="",X20=""),"",IF(G20="LMNP",0,MAX(0,X20*IFERROR(VLOOKUP(G20,'Paramètres'!$D$2:$F$4,2,FALSE),0))))</f>
        <v/>
      </c>
      <c r="Z20" s="35">
        <f>IF(OR(G20="",X20=""),"",IF(G20="LMNP",0,MAX(0,X20*IFERROR(VLOOKUP(G20,'Paramètres'!$D$2:$F$4,3,FALSE),0))))</f>
        <v/>
      </c>
      <c r="AA20" s="35">
        <f>IF(OR(X20="",Y20="",Z20=""),"",X20-Y20-Z20)</f>
        <v/>
      </c>
      <c r="AB20" s="35">
        <f>IF(AA20="","",AA20*'Paramètres'!$B$3)</f>
        <v/>
      </c>
      <c r="AC20" s="37">
        <f>IF(OR(AA20="",I20=""),"",IFERROR(AA20/(I20*12),0))</f>
        <v/>
      </c>
      <c r="AD20" s="19">
        <f>IF(AA20="","",IF(AA20&gt;=0,"Positif","Négatif"))</f>
        <v/>
      </c>
      <c r="AE20" s="36" t="n"/>
    </row>
    <row r="21">
      <c r="A21" s="12" t="n"/>
      <c r="B21" s="11" t="n"/>
      <c r="C21" s="13" t="n"/>
      <c r="D21" s="11" t="n"/>
      <c r="E21" s="12" t="n"/>
      <c r="F21" s="12" t="n"/>
      <c r="G21" s="12" t="n"/>
      <c r="H21" s="42" t="n"/>
      <c r="I21" s="34" t="n"/>
      <c r="J21" s="34" t="n"/>
      <c r="K21" s="38">
        <f>IF(A21="","",I21+J21)</f>
        <v/>
      </c>
      <c r="L21" s="36" t="n"/>
      <c r="M21" s="38">
        <f>IF(OR(K21="",L21=""),"",K21*(1-L21))</f>
        <v/>
      </c>
      <c r="N21" s="34" t="n"/>
      <c r="O21" s="34" t="n"/>
      <c r="P21" s="34" t="n"/>
      <c r="Q21" s="34" t="n"/>
      <c r="R21" s="34" t="n"/>
      <c r="S21" s="34" t="n"/>
      <c r="T21" s="34" t="n"/>
      <c r="U21" s="34" t="n"/>
      <c r="V21" s="34" t="n"/>
      <c r="W21" s="38">
        <f>IF(A21="","",SUM(N21:V21))</f>
        <v/>
      </c>
      <c r="X21" s="38">
        <f>IF(OR(M21="",W21=""),"",M21-W21)</f>
        <v/>
      </c>
      <c r="Y21" s="38">
        <f>IF(OR(G21="",X21=""),"",IF(G21="LMNP",0,MAX(0,X21*IFERROR(VLOOKUP(G21,'Paramètres'!$D$2:$F$4,2,FALSE),0))))</f>
        <v/>
      </c>
      <c r="Z21" s="38">
        <f>IF(OR(G21="",X21=""),"",IF(G21="LMNP",0,MAX(0,X21*IFERROR(VLOOKUP(G21,'Paramètres'!$D$2:$F$4,3,FALSE),0))))</f>
        <v/>
      </c>
      <c r="AA21" s="38">
        <f>IF(OR(X21="",Y21="",Z21=""),"",X21-Y21-Z21)</f>
        <v/>
      </c>
      <c r="AB21" s="38">
        <f>IF(AA21="","",AA21*'Paramètres'!$B$3)</f>
        <v/>
      </c>
      <c r="AC21" s="39">
        <f>IF(OR(AA21="",I21=""),"",IFERROR(AA21/(I21*12),0))</f>
        <v/>
      </c>
      <c r="AD21" s="22">
        <f>IF(AA21="","",IF(AA21&gt;=0,"Positif","Négatif"))</f>
        <v/>
      </c>
      <c r="AE21" s="36" t="n"/>
    </row>
    <row r="22">
      <c r="A22" s="12" t="n"/>
      <c r="B22" s="11" t="n"/>
      <c r="C22" s="13" t="n"/>
      <c r="D22" s="11" t="n"/>
      <c r="E22" s="12" t="n"/>
      <c r="F22" s="12" t="n"/>
      <c r="G22" s="12" t="n"/>
      <c r="H22" s="42" t="n"/>
      <c r="I22" s="34" t="n"/>
      <c r="J22" s="34" t="n"/>
      <c r="K22" s="35">
        <f>IF(A22="","",I22+J22)</f>
        <v/>
      </c>
      <c r="L22" s="36" t="n"/>
      <c r="M22" s="35">
        <f>IF(OR(K22="",L22=""),"",K22*(1-L22))</f>
        <v/>
      </c>
      <c r="N22" s="34" t="n"/>
      <c r="O22" s="34" t="n"/>
      <c r="P22" s="34" t="n"/>
      <c r="Q22" s="34" t="n"/>
      <c r="R22" s="34" t="n"/>
      <c r="S22" s="34" t="n"/>
      <c r="T22" s="34" t="n"/>
      <c r="U22" s="34" t="n"/>
      <c r="V22" s="34" t="n"/>
      <c r="W22" s="35">
        <f>IF(A22="","",SUM(N22:V22))</f>
        <v/>
      </c>
      <c r="X22" s="35">
        <f>IF(OR(M22="",W22=""),"",M22-W22)</f>
        <v/>
      </c>
      <c r="Y22" s="35">
        <f>IF(OR(G22="",X22=""),"",IF(G22="LMNP",0,MAX(0,X22*IFERROR(VLOOKUP(G22,'Paramètres'!$D$2:$F$4,2,FALSE),0))))</f>
        <v/>
      </c>
      <c r="Z22" s="35">
        <f>IF(OR(G22="",X22=""),"",IF(G22="LMNP",0,MAX(0,X22*IFERROR(VLOOKUP(G22,'Paramètres'!$D$2:$F$4,3,FALSE),0))))</f>
        <v/>
      </c>
      <c r="AA22" s="35">
        <f>IF(OR(X22="",Y22="",Z22=""),"",X22-Y22-Z22)</f>
        <v/>
      </c>
      <c r="AB22" s="35">
        <f>IF(AA22="","",AA22*'Paramètres'!$B$3)</f>
        <v/>
      </c>
      <c r="AC22" s="37">
        <f>IF(OR(AA22="",I22=""),"",IFERROR(AA22/(I22*12),0))</f>
        <v/>
      </c>
      <c r="AD22" s="19">
        <f>IF(AA22="","",IF(AA22&gt;=0,"Positif","Négatif"))</f>
        <v/>
      </c>
      <c r="AE22" s="36" t="n"/>
    </row>
    <row r="23">
      <c r="A23" s="12" t="n"/>
      <c r="B23" s="11" t="n"/>
      <c r="C23" s="13" t="n"/>
      <c r="D23" s="11" t="n"/>
      <c r="E23" s="12" t="n"/>
      <c r="F23" s="12" t="n"/>
      <c r="G23" s="12" t="n"/>
      <c r="H23" s="42" t="n"/>
      <c r="I23" s="34" t="n"/>
      <c r="J23" s="34" t="n"/>
      <c r="K23" s="38">
        <f>IF(A23="","",I23+J23)</f>
        <v/>
      </c>
      <c r="L23" s="36" t="n"/>
      <c r="M23" s="38">
        <f>IF(OR(K23="",L23=""),"",K23*(1-L23))</f>
        <v/>
      </c>
      <c r="N23" s="34" t="n"/>
      <c r="O23" s="34" t="n"/>
      <c r="P23" s="34" t="n"/>
      <c r="Q23" s="34" t="n"/>
      <c r="R23" s="34" t="n"/>
      <c r="S23" s="34" t="n"/>
      <c r="T23" s="34" t="n"/>
      <c r="U23" s="34" t="n"/>
      <c r="V23" s="34" t="n"/>
      <c r="W23" s="38">
        <f>IF(A23="","",SUM(N23:V23))</f>
        <v/>
      </c>
      <c r="X23" s="38">
        <f>IF(OR(M23="",W23=""),"",M23-W23)</f>
        <v/>
      </c>
      <c r="Y23" s="38">
        <f>IF(OR(G23="",X23=""),"",IF(G23="LMNP",0,MAX(0,X23*IFERROR(VLOOKUP(G23,'Paramètres'!$D$2:$F$4,2,FALSE),0))))</f>
        <v/>
      </c>
      <c r="Z23" s="38">
        <f>IF(OR(G23="",X23=""),"",IF(G23="LMNP",0,MAX(0,X23*IFERROR(VLOOKUP(G23,'Paramètres'!$D$2:$F$4,3,FALSE),0))))</f>
        <v/>
      </c>
      <c r="AA23" s="38">
        <f>IF(OR(X23="",Y23="",Z23=""),"",X23-Y23-Z23)</f>
        <v/>
      </c>
      <c r="AB23" s="38">
        <f>IF(AA23="","",AA23*'Paramètres'!$B$3)</f>
        <v/>
      </c>
      <c r="AC23" s="39">
        <f>IF(OR(AA23="",I23=""),"",IFERROR(AA23/(I23*12),0))</f>
        <v/>
      </c>
      <c r="AD23" s="22">
        <f>IF(AA23="","",IF(AA23&gt;=0,"Positif","Négatif"))</f>
        <v/>
      </c>
      <c r="AE23" s="36" t="n"/>
    </row>
    <row r="24">
      <c r="A24" s="12" t="n"/>
      <c r="B24" s="11" t="n"/>
      <c r="C24" s="13" t="n"/>
      <c r="D24" s="11" t="n"/>
      <c r="E24" s="12" t="n"/>
      <c r="F24" s="12" t="n"/>
      <c r="G24" s="12" t="n"/>
      <c r="H24" s="42" t="n"/>
      <c r="I24" s="34" t="n"/>
      <c r="J24" s="34" t="n"/>
      <c r="K24" s="35">
        <f>IF(A24="","",I24+J24)</f>
        <v/>
      </c>
      <c r="L24" s="36" t="n"/>
      <c r="M24" s="35">
        <f>IF(OR(K24="",L24=""),"",K24*(1-L24))</f>
        <v/>
      </c>
      <c r="N24" s="34" t="n"/>
      <c r="O24" s="34" t="n"/>
      <c r="P24" s="34" t="n"/>
      <c r="Q24" s="34" t="n"/>
      <c r="R24" s="34" t="n"/>
      <c r="S24" s="34" t="n"/>
      <c r="T24" s="34" t="n"/>
      <c r="U24" s="34" t="n"/>
      <c r="V24" s="34" t="n"/>
      <c r="W24" s="35">
        <f>IF(A24="","",SUM(N24:V24))</f>
        <v/>
      </c>
      <c r="X24" s="35">
        <f>IF(OR(M24="",W24=""),"",M24-W24)</f>
        <v/>
      </c>
      <c r="Y24" s="35">
        <f>IF(OR(G24="",X24=""),"",IF(G24="LMNP",0,MAX(0,X24*IFERROR(VLOOKUP(G24,'Paramètres'!$D$2:$F$4,2,FALSE),0))))</f>
        <v/>
      </c>
      <c r="Z24" s="35">
        <f>IF(OR(G24="",X24=""),"",IF(G24="LMNP",0,MAX(0,X24*IFERROR(VLOOKUP(G24,'Paramètres'!$D$2:$F$4,3,FALSE),0))))</f>
        <v/>
      </c>
      <c r="AA24" s="35">
        <f>IF(OR(X24="",Y24="",Z24=""),"",X24-Y24-Z24)</f>
        <v/>
      </c>
      <c r="AB24" s="35">
        <f>IF(AA24="","",AA24*'Paramètres'!$B$3)</f>
        <v/>
      </c>
      <c r="AC24" s="37">
        <f>IF(OR(AA24="",I24=""),"",IFERROR(AA24/(I24*12),0))</f>
        <v/>
      </c>
      <c r="AD24" s="19">
        <f>IF(AA24="","",IF(AA24&gt;=0,"Positif","Négatif"))</f>
        <v/>
      </c>
      <c r="AE24" s="36" t="n"/>
    </row>
    <row r="25">
      <c r="A25" s="12" t="n"/>
      <c r="B25" s="11" t="n"/>
      <c r="C25" s="13" t="n"/>
      <c r="D25" s="11" t="n"/>
      <c r="E25" s="12" t="n"/>
      <c r="F25" s="12" t="n"/>
      <c r="G25" s="12" t="n"/>
      <c r="H25" s="42" t="n"/>
      <c r="I25" s="34" t="n"/>
      <c r="J25" s="34" t="n"/>
      <c r="K25" s="38">
        <f>IF(A25="","",I25+J25)</f>
        <v/>
      </c>
      <c r="L25" s="36" t="n"/>
      <c r="M25" s="38">
        <f>IF(OR(K25="",L25=""),"",K25*(1-L25))</f>
        <v/>
      </c>
      <c r="N25" s="34" t="n"/>
      <c r="O25" s="34" t="n"/>
      <c r="P25" s="34" t="n"/>
      <c r="Q25" s="34" t="n"/>
      <c r="R25" s="34" t="n"/>
      <c r="S25" s="34" t="n"/>
      <c r="T25" s="34" t="n"/>
      <c r="U25" s="34" t="n"/>
      <c r="V25" s="34" t="n"/>
      <c r="W25" s="38">
        <f>IF(A25="","",SUM(N25:V25))</f>
        <v/>
      </c>
      <c r="X25" s="38">
        <f>IF(OR(M25="",W25=""),"",M25-W25)</f>
        <v/>
      </c>
      <c r="Y25" s="38">
        <f>IF(OR(G25="",X25=""),"",IF(G25="LMNP",0,MAX(0,X25*IFERROR(VLOOKUP(G25,'Paramètres'!$D$2:$F$4,2,FALSE),0))))</f>
        <v/>
      </c>
      <c r="Z25" s="38">
        <f>IF(OR(G25="",X25=""),"",IF(G25="LMNP",0,MAX(0,X25*IFERROR(VLOOKUP(G25,'Paramètres'!$D$2:$F$4,3,FALSE),0))))</f>
        <v/>
      </c>
      <c r="AA25" s="38">
        <f>IF(OR(X25="",Y25="",Z25=""),"",X25-Y25-Z25)</f>
        <v/>
      </c>
      <c r="AB25" s="38">
        <f>IF(AA25="","",AA25*'Paramètres'!$B$3)</f>
        <v/>
      </c>
      <c r="AC25" s="39">
        <f>IF(OR(AA25="",I25=""),"",IFERROR(AA25/(I25*12),0))</f>
        <v/>
      </c>
      <c r="AD25" s="22">
        <f>IF(AA25="","",IF(AA25&gt;=0,"Positif","Négatif"))</f>
        <v/>
      </c>
      <c r="AE25" s="36" t="n"/>
    </row>
    <row r="26">
      <c r="A26" s="12" t="n"/>
      <c r="B26" s="11" t="n"/>
      <c r="C26" s="13" t="n"/>
      <c r="D26" s="11" t="n"/>
      <c r="E26" s="12" t="n"/>
      <c r="F26" s="12" t="n"/>
      <c r="G26" s="12" t="n"/>
      <c r="H26" s="42" t="n"/>
      <c r="I26" s="34" t="n"/>
      <c r="J26" s="34" t="n"/>
      <c r="K26" s="35">
        <f>IF(A26="","",I26+J26)</f>
        <v/>
      </c>
      <c r="L26" s="36" t="n"/>
      <c r="M26" s="35">
        <f>IF(OR(K26="",L26=""),"",K26*(1-L26))</f>
        <v/>
      </c>
      <c r="N26" s="34" t="n"/>
      <c r="O26" s="34" t="n"/>
      <c r="P26" s="34" t="n"/>
      <c r="Q26" s="34" t="n"/>
      <c r="R26" s="34" t="n"/>
      <c r="S26" s="34" t="n"/>
      <c r="T26" s="34" t="n"/>
      <c r="U26" s="34" t="n"/>
      <c r="V26" s="34" t="n"/>
      <c r="W26" s="35">
        <f>IF(A26="","",SUM(N26:V26))</f>
        <v/>
      </c>
      <c r="X26" s="35">
        <f>IF(OR(M26="",W26=""),"",M26-W26)</f>
        <v/>
      </c>
      <c r="Y26" s="35">
        <f>IF(OR(G26="",X26=""),"",IF(G26="LMNP",0,MAX(0,X26*IFERROR(VLOOKUP(G26,'Paramètres'!$D$2:$F$4,2,FALSE),0))))</f>
        <v/>
      </c>
      <c r="Z26" s="35">
        <f>IF(OR(G26="",X26=""),"",IF(G26="LMNP",0,MAX(0,X26*IFERROR(VLOOKUP(G26,'Paramètres'!$D$2:$F$4,3,FALSE),0))))</f>
        <v/>
      </c>
      <c r="AA26" s="35">
        <f>IF(OR(X26="",Y26="",Z26=""),"",X26-Y26-Z26)</f>
        <v/>
      </c>
      <c r="AB26" s="35">
        <f>IF(AA26="","",AA26*'Paramètres'!$B$3)</f>
        <v/>
      </c>
      <c r="AC26" s="37">
        <f>IF(OR(AA26="",I26=""),"",IFERROR(AA26/(I26*12),0))</f>
        <v/>
      </c>
      <c r="AD26" s="19">
        <f>IF(AA26="","",IF(AA26&gt;=0,"Positif","Négatif"))</f>
        <v/>
      </c>
      <c r="AE26" s="36" t="n"/>
    </row>
    <row r="27">
      <c r="A27" s="12" t="n"/>
      <c r="B27" s="11" t="n"/>
      <c r="C27" s="13" t="n"/>
      <c r="D27" s="11" t="n"/>
      <c r="E27" s="12" t="n"/>
      <c r="F27" s="12" t="n"/>
      <c r="G27" s="12" t="n"/>
      <c r="H27" s="42" t="n"/>
      <c r="I27" s="34" t="n"/>
      <c r="J27" s="34" t="n"/>
      <c r="K27" s="38">
        <f>IF(A27="","",I27+J27)</f>
        <v/>
      </c>
      <c r="L27" s="36" t="n"/>
      <c r="M27" s="38">
        <f>IF(OR(K27="",L27=""),"",K27*(1-L27))</f>
        <v/>
      </c>
      <c r="N27" s="34" t="n"/>
      <c r="O27" s="34" t="n"/>
      <c r="P27" s="34" t="n"/>
      <c r="Q27" s="34" t="n"/>
      <c r="R27" s="34" t="n"/>
      <c r="S27" s="34" t="n"/>
      <c r="T27" s="34" t="n"/>
      <c r="U27" s="34" t="n"/>
      <c r="V27" s="34" t="n"/>
      <c r="W27" s="38">
        <f>IF(A27="","",SUM(N27:V27))</f>
        <v/>
      </c>
      <c r="X27" s="38">
        <f>IF(OR(M27="",W27=""),"",M27-W27)</f>
        <v/>
      </c>
      <c r="Y27" s="38">
        <f>IF(OR(G27="",X27=""),"",IF(G27="LMNP",0,MAX(0,X27*IFERROR(VLOOKUP(G27,'Paramètres'!$D$2:$F$4,2,FALSE),0))))</f>
        <v/>
      </c>
      <c r="Z27" s="38">
        <f>IF(OR(G27="",X27=""),"",IF(G27="LMNP",0,MAX(0,X27*IFERROR(VLOOKUP(G27,'Paramètres'!$D$2:$F$4,3,FALSE),0))))</f>
        <v/>
      </c>
      <c r="AA27" s="38">
        <f>IF(OR(X27="",Y27="",Z27=""),"",X27-Y27-Z27)</f>
        <v/>
      </c>
      <c r="AB27" s="38">
        <f>IF(AA27="","",AA27*'Paramètres'!$B$3)</f>
        <v/>
      </c>
      <c r="AC27" s="39">
        <f>IF(OR(AA27="",I27=""),"",IFERROR(AA27/(I27*12),0))</f>
        <v/>
      </c>
      <c r="AD27" s="22">
        <f>IF(AA27="","",IF(AA27&gt;=0,"Positif","Négatif"))</f>
        <v/>
      </c>
      <c r="AE27" s="36" t="n"/>
    </row>
    <row r="28">
      <c r="A28" s="12" t="n"/>
      <c r="B28" s="11" t="n"/>
      <c r="C28" s="13" t="n"/>
      <c r="D28" s="11" t="n"/>
      <c r="E28" s="12" t="n"/>
      <c r="F28" s="12" t="n"/>
      <c r="G28" s="12" t="n"/>
      <c r="H28" s="42" t="n"/>
      <c r="I28" s="34" t="n"/>
      <c r="J28" s="34" t="n"/>
      <c r="K28" s="35">
        <f>IF(A28="","",I28+J28)</f>
        <v/>
      </c>
      <c r="L28" s="36" t="n"/>
      <c r="M28" s="35">
        <f>IF(OR(K28="",L28=""),"",K28*(1-L28))</f>
        <v/>
      </c>
      <c r="N28" s="34" t="n"/>
      <c r="O28" s="34" t="n"/>
      <c r="P28" s="34" t="n"/>
      <c r="Q28" s="34" t="n"/>
      <c r="R28" s="34" t="n"/>
      <c r="S28" s="34" t="n"/>
      <c r="T28" s="34" t="n"/>
      <c r="U28" s="34" t="n"/>
      <c r="V28" s="34" t="n"/>
      <c r="W28" s="35">
        <f>IF(A28="","",SUM(N28:V28))</f>
        <v/>
      </c>
      <c r="X28" s="35">
        <f>IF(OR(M28="",W28=""),"",M28-W28)</f>
        <v/>
      </c>
      <c r="Y28" s="35">
        <f>IF(OR(G28="",X28=""),"",IF(G28="LMNP",0,MAX(0,X28*IFERROR(VLOOKUP(G28,'Paramètres'!$D$2:$F$4,2,FALSE),0))))</f>
        <v/>
      </c>
      <c r="Z28" s="35">
        <f>IF(OR(G28="",X28=""),"",IF(G28="LMNP",0,MAX(0,X28*IFERROR(VLOOKUP(G28,'Paramètres'!$D$2:$F$4,3,FALSE),0))))</f>
        <v/>
      </c>
      <c r="AA28" s="35">
        <f>IF(OR(X28="",Y28="",Z28=""),"",X28-Y28-Z28)</f>
        <v/>
      </c>
      <c r="AB28" s="35">
        <f>IF(AA28="","",AA28*'Paramètres'!$B$3)</f>
        <v/>
      </c>
      <c r="AC28" s="37">
        <f>IF(OR(AA28="",I28=""),"",IFERROR(AA28/(I28*12),0))</f>
        <v/>
      </c>
      <c r="AD28" s="19">
        <f>IF(AA28="","",IF(AA28&gt;=0,"Positif","Négatif"))</f>
        <v/>
      </c>
      <c r="AE28" s="36" t="n"/>
    </row>
    <row r="29">
      <c r="A29" s="12" t="n"/>
      <c r="B29" s="11" t="n"/>
      <c r="C29" s="13" t="n"/>
      <c r="D29" s="11" t="n"/>
      <c r="E29" s="12" t="n"/>
      <c r="F29" s="12" t="n"/>
      <c r="G29" s="12" t="n"/>
      <c r="H29" s="42" t="n"/>
      <c r="I29" s="34" t="n"/>
      <c r="J29" s="34" t="n"/>
      <c r="K29" s="38">
        <f>IF(A29="","",I29+J29)</f>
        <v/>
      </c>
      <c r="L29" s="36" t="n"/>
      <c r="M29" s="38">
        <f>IF(OR(K29="",L29=""),"",K29*(1-L29))</f>
        <v/>
      </c>
      <c r="N29" s="34" t="n"/>
      <c r="O29" s="34" t="n"/>
      <c r="P29" s="34" t="n"/>
      <c r="Q29" s="34" t="n"/>
      <c r="R29" s="34" t="n"/>
      <c r="S29" s="34" t="n"/>
      <c r="T29" s="34" t="n"/>
      <c r="U29" s="34" t="n"/>
      <c r="V29" s="34" t="n"/>
      <c r="W29" s="38">
        <f>IF(A29="","",SUM(N29:V29))</f>
        <v/>
      </c>
      <c r="X29" s="38">
        <f>IF(OR(M29="",W29=""),"",M29-W29)</f>
        <v/>
      </c>
      <c r="Y29" s="38">
        <f>IF(OR(G29="",X29=""),"",IF(G29="LMNP",0,MAX(0,X29*IFERROR(VLOOKUP(G29,'Paramètres'!$D$2:$F$4,2,FALSE),0))))</f>
        <v/>
      </c>
      <c r="Z29" s="38">
        <f>IF(OR(G29="",X29=""),"",IF(G29="LMNP",0,MAX(0,X29*IFERROR(VLOOKUP(G29,'Paramètres'!$D$2:$F$4,3,FALSE),0))))</f>
        <v/>
      </c>
      <c r="AA29" s="38">
        <f>IF(OR(X29="",Y29="",Z29=""),"",X29-Y29-Z29)</f>
        <v/>
      </c>
      <c r="AB29" s="38">
        <f>IF(AA29="","",AA29*'Paramètres'!$B$3)</f>
        <v/>
      </c>
      <c r="AC29" s="39">
        <f>IF(OR(AA29="",I29=""),"",IFERROR(AA29/(I29*12),0))</f>
        <v/>
      </c>
      <c r="AD29" s="22">
        <f>IF(AA29="","",IF(AA29&gt;=0,"Positif","Négatif"))</f>
        <v/>
      </c>
      <c r="AE29" s="36" t="n"/>
    </row>
    <row r="30">
      <c r="A30" s="12" t="n"/>
      <c r="B30" s="11" t="n"/>
      <c r="C30" s="13" t="n"/>
      <c r="D30" s="11" t="n"/>
      <c r="E30" s="12" t="n"/>
      <c r="F30" s="12" t="n"/>
      <c r="G30" s="12" t="n"/>
      <c r="H30" s="42" t="n"/>
      <c r="I30" s="34" t="n"/>
      <c r="J30" s="34" t="n"/>
      <c r="K30" s="35">
        <f>IF(A30="","",I30+J30)</f>
        <v/>
      </c>
      <c r="L30" s="36" t="n"/>
      <c r="M30" s="35">
        <f>IF(OR(K30="",L30=""),"",K30*(1-L30))</f>
        <v/>
      </c>
      <c r="N30" s="34" t="n"/>
      <c r="O30" s="34" t="n"/>
      <c r="P30" s="34" t="n"/>
      <c r="Q30" s="34" t="n"/>
      <c r="R30" s="34" t="n"/>
      <c r="S30" s="34" t="n"/>
      <c r="T30" s="34" t="n"/>
      <c r="U30" s="34" t="n"/>
      <c r="V30" s="34" t="n"/>
      <c r="W30" s="35">
        <f>IF(A30="","",SUM(N30:V30))</f>
        <v/>
      </c>
      <c r="X30" s="35">
        <f>IF(OR(M30="",W30=""),"",M30-W30)</f>
        <v/>
      </c>
      <c r="Y30" s="35">
        <f>IF(OR(G30="",X30=""),"",IF(G30="LMNP",0,MAX(0,X30*IFERROR(VLOOKUP(G30,'Paramètres'!$D$2:$F$4,2,FALSE),0))))</f>
        <v/>
      </c>
      <c r="Z30" s="35">
        <f>IF(OR(G30="",X30=""),"",IF(G30="LMNP",0,MAX(0,X30*IFERROR(VLOOKUP(G30,'Paramètres'!$D$2:$F$4,3,FALSE),0))))</f>
        <v/>
      </c>
      <c r="AA30" s="35">
        <f>IF(OR(X30="",Y30="",Z30=""),"",X30-Y30-Z30)</f>
        <v/>
      </c>
      <c r="AB30" s="35">
        <f>IF(AA30="","",AA30*'Paramètres'!$B$3)</f>
        <v/>
      </c>
      <c r="AC30" s="37">
        <f>IF(OR(AA30="",I30=""),"",IFERROR(AA30/(I30*12),0))</f>
        <v/>
      </c>
      <c r="AD30" s="19">
        <f>IF(AA30="","",IF(AA30&gt;=0,"Positif","Négatif"))</f>
        <v/>
      </c>
      <c r="AE30" s="36" t="n"/>
    </row>
    <row r="31">
      <c r="A31" s="12" t="n"/>
      <c r="B31" s="11" t="n"/>
      <c r="C31" s="13" t="n"/>
      <c r="D31" s="11" t="n"/>
      <c r="E31" s="12" t="n"/>
      <c r="F31" s="12" t="n"/>
      <c r="G31" s="12" t="n"/>
      <c r="H31" s="42" t="n"/>
      <c r="I31" s="34" t="n"/>
      <c r="J31" s="34" t="n"/>
      <c r="K31" s="38">
        <f>IF(A31="","",I31+J31)</f>
        <v/>
      </c>
      <c r="L31" s="36" t="n"/>
      <c r="M31" s="38">
        <f>IF(OR(K31="",L31=""),"",K31*(1-L31))</f>
        <v/>
      </c>
      <c r="N31" s="34" t="n"/>
      <c r="O31" s="34" t="n"/>
      <c r="P31" s="34" t="n"/>
      <c r="Q31" s="34" t="n"/>
      <c r="R31" s="34" t="n"/>
      <c r="S31" s="34" t="n"/>
      <c r="T31" s="34" t="n"/>
      <c r="U31" s="34" t="n"/>
      <c r="V31" s="34" t="n"/>
      <c r="W31" s="38">
        <f>IF(A31="","",SUM(N31:V31))</f>
        <v/>
      </c>
      <c r="X31" s="38">
        <f>IF(OR(M31="",W31=""),"",M31-W31)</f>
        <v/>
      </c>
      <c r="Y31" s="38">
        <f>IF(OR(G31="",X31=""),"",IF(G31="LMNP",0,MAX(0,X31*IFERROR(VLOOKUP(G31,'Paramètres'!$D$2:$F$4,2,FALSE),0))))</f>
        <v/>
      </c>
      <c r="Z31" s="38">
        <f>IF(OR(G31="",X31=""),"",IF(G31="LMNP",0,MAX(0,X31*IFERROR(VLOOKUP(G31,'Paramètres'!$D$2:$F$4,3,FALSE),0))))</f>
        <v/>
      </c>
      <c r="AA31" s="38">
        <f>IF(OR(X31="",Y31="",Z31=""),"",X31-Y31-Z31)</f>
        <v/>
      </c>
      <c r="AB31" s="38">
        <f>IF(AA31="","",AA31*'Paramètres'!$B$3)</f>
        <v/>
      </c>
      <c r="AC31" s="39">
        <f>IF(OR(AA31="",I31=""),"",IFERROR(AA31/(I31*12),0))</f>
        <v/>
      </c>
      <c r="AD31" s="22">
        <f>IF(AA31="","",IF(AA31&gt;=0,"Positif","Négatif"))</f>
        <v/>
      </c>
      <c r="AE31" s="36" t="n"/>
    </row>
    <row r="32">
      <c r="A32" s="12" t="n"/>
      <c r="B32" s="11" t="n"/>
      <c r="C32" s="13" t="n"/>
      <c r="D32" s="11" t="n"/>
      <c r="E32" s="12" t="n"/>
      <c r="F32" s="12" t="n"/>
      <c r="G32" s="12" t="n"/>
      <c r="H32" s="42" t="n"/>
      <c r="I32" s="34" t="n"/>
      <c r="J32" s="34" t="n"/>
      <c r="K32" s="35">
        <f>IF(A32="","",I32+J32)</f>
        <v/>
      </c>
      <c r="L32" s="36" t="n"/>
      <c r="M32" s="35">
        <f>IF(OR(K32="",L32=""),"",K32*(1-L32))</f>
        <v/>
      </c>
      <c r="N32" s="34" t="n"/>
      <c r="O32" s="34" t="n"/>
      <c r="P32" s="34" t="n"/>
      <c r="Q32" s="34" t="n"/>
      <c r="R32" s="34" t="n"/>
      <c r="S32" s="34" t="n"/>
      <c r="T32" s="34" t="n"/>
      <c r="U32" s="34" t="n"/>
      <c r="V32" s="34" t="n"/>
      <c r="W32" s="35">
        <f>IF(A32="","",SUM(N32:V32))</f>
        <v/>
      </c>
      <c r="X32" s="35">
        <f>IF(OR(M32="",W32=""),"",M32-W32)</f>
        <v/>
      </c>
      <c r="Y32" s="35">
        <f>IF(OR(G32="",X32=""),"",IF(G32="LMNP",0,MAX(0,X32*IFERROR(VLOOKUP(G32,'Paramètres'!$D$2:$F$4,2,FALSE),0))))</f>
        <v/>
      </c>
      <c r="Z32" s="35">
        <f>IF(OR(G32="",X32=""),"",IF(G32="LMNP",0,MAX(0,X32*IFERROR(VLOOKUP(G32,'Paramètres'!$D$2:$F$4,3,FALSE),0))))</f>
        <v/>
      </c>
      <c r="AA32" s="35">
        <f>IF(OR(X32="",Y32="",Z32=""),"",X32-Y32-Z32)</f>
        <v/>
      </c>
      <c r="AB32" s="35">
        <f>IF(AA32="","",AA32*'Paramètres'!$B$3)</f>
        <v/>
      </c>
      <c r="AC32" s="37">
        <f>IF(OR(AA32="",I32=""),"",IFERROR(AA32/(I32*12),0))</f>
        <v/>
      </c>
      <c r="AD32" s="19">
        <f>IF(AA32="","",IF(AA32&gt;=0,"Positif","Négatif"))</f>
        <v/>
      </c>
      <c r="AE32" s="36" t="n"/>
    </row>
    <row r="33">
      <c r="A33" s="12" t="n"/>
      <c r="B33" s="11" t="n"/>
      <c r="C33" s="13" t="n"/>
      <c r="D33" s="11" t="n"/>
      <c r="E33" s="12" t="n"/>
      <c r="F33" s="12" t="n"/>
      <c r="G33" s="12" t="n"/>
      <c r="H33" s="42" t="n"/>
      <c r="I33" s="34" t="n"/>
      <c r="J33" s="34" t="n"/>
      <c r="K33" s="38">
        <f>IF(A33="","",I33+J33)</f>
        <v/>
      </c>
      <c r="L33" s="36" t="n"/>
      <c r="M33" s="38">
        <f>IF(OR(K33="",L33=""),"",K33*(1-L33))</f>
        <v/>
      </c>
      <c r="N33" s="34" t="n"/>
      <c r="O33" s="34" t="n"/>
      <c r="P33" s="34" t="n"/>
      <c r="Q33" s="34" t="n"/>
      <c r="R33" s="34" t="n"/>
      <c r="S33" s="34" t="n"/>
      <c r="T33" s="34" t="n"/>
      <c r="U33" s="34" t="n"/>
      <c r="V33" s="34" t="n"/>
      <c r="W33" s="38">
        <f>IF(A33="","",SUM(N33:V33))</f>
        <v/>
      </c>
      <c r="X33" s="38">
        <f>IF(OR(M33="",W33=""),"",M33-W33)</f>
        <v/>
      </c>
      <c r="Y33" s="38">
        <f>IF(OR(G33="",X33=""),"",IF(G33="LMNP",0,MAX(0,X33*IFERROR(VLOOKUP(G33,'Paramètres'!$D$2:$F$4,2,FALSE),0))))</f>
        <v/>
      </c>
      <c r="Z33" s="38">
        <f>IF(OR(G33="",X33=""),"",IF(G33="LMNP",0,MAX(0,X33*IFERROR(VLOOKUP(G33,'Paramètres'!$D$2:$F$4,3,FALSE),0))))</f>
        <v/>
      </c>
      <c r="AA33" s="38">
        <f>IF(OR(X33="",Y33="",Z33=""),"",X33-Y33-Z33)</f>
        <v/>
      </c>
      <c r="AB33" s="38">
        <f>IF(AA33="","",AA33*'Paramètres'!$B$3)</f>
        <v/>
      </c>
      <c r="AC33" s="39">
        <f>IF(OR(AA33="",I33=""),"",IFERROR(AA33/(I33*12),0))</f>
        <v/>
      </c>
      <c r="AD33" s="22">
        <f>IF(AA33="","",IF(AA33&gt;=0,"Positif","Négatif"))</f>
        <v/>
      </c>
      <c r="AE33" s="36" t="n"/>
    </row>
    <row r="34">
      <c r="A34" s="12" t="n"/>
      <c r="B34" s="11" t="n"/>
      <c r="C34" s="13" t="n"/>
      <c r="D34" s="11" t="n"/>
      <c r="E34" s="12" t="n"/>
      <c r="F34" s="12" t="n"/>
      <c r="G34" s="12" t="n"/>
      <c r="H34" s="42" t="n"/>
      <c r="I34" s="34" t="n"/>
      <c r="J34" s="34" t="n"/>
      <c r="K34" s="35">
        <f>IF(A34="","",I34+J34)</f>
        <v/>
      </c>
      <c r="L34" s="36" t="n"/>
      <c r="M34" s="35">
        <f>IF(OR(K34="",L34=""),"",K34*(1-L34))</f>
        <v/>
      </c>
      <c r="N34" s="34" t="n"/>
      <c r="O34" s="34" t="n"/>
      <c r="P34" s="34" t="n"/>
      <c r="Q34" s="34" t="n"/>
      <c r="R34" s="34" t="n"/>
      <c r="S34" s="34" t="n"/>
      <c r="T34" s="34" t="n"/>
      <c r="U34" s="34" t="n"/>
      <c r="V34" s="34" t="n"/>
      <c r="W34" s="35">
        <f>IF(A34="","",SUM(N34:V34))</f>
        <v/>
      </c>
      <c r="X34" s="35">
        <f>IF(OR(M34="",W34=""),"",M34-W34)</f>
        <v/>
      </c>
      <c r="Y34" s="35">
        <f>IF(OR(G34="",X34=""),"",IF(G34="LMNP",0,MAX(0,X34*IFERROR(VLOOKUP(G34,'Paramètres'!$D$2:$F$4,2,FALSE),0))))</f>
        <v/>
      </c>
      <c r="Z34" s="35">
        <f>IF(OR(G34="",X34=""),"",IF(G34="LMNP",0,MAX(0,X34*IFERROR(VLOOKUP(G34,'Paramètres'!$D$2:$F$4,3,FALSE),0))))</f>
        <v/>
      </c>
      <c r="AA34" s="35">
        <f>IF(OR(X34="",Y34="",Z34=""),"",X34-Y34-Z34)</f>
        <v/>
      </c>
      <c r="AB34" s="35">
        <f>IF(AA34="","",AA34*'Paramètres'!$B$3)</f>
        <v/>
      </c>
      <c r="AC34" s="37">
        <f>IF(OR(AA34="",I34=""),"",IFERROR(AA34/(I34*12),0))</f>
        <v/>
      </c>
      <c r="AD34" s="19">
        <f>IF(AA34="","",IF(AA34&gt;=0,"Positif","Négatif"))</f>
        <v/>
      </c>
      <c r="AE34" s="36" t="n"/>
    </row>
    <row r="35">
      <c r="A35" s="12" t="n"/>
      <c r="B35" s="11" t="n"/>
      <c r="C35" s="13" t="n"/>
      <c r="D35" s="11" t="n"/>
      <c r="E35" s="12" t="n"/>
      <c r="F35" s="12" t="n"/>
      <c r="G35" s="12" t="n"/>
      <c r="H35" s="42" t="n"/>
      <c r="I35" s="34" t="n"/>
      <c r="J35" s="34" t="n"/>
      <c r="K35" s="38">
        <f>IF(A35="","",I35+J35)</f>
        <v/>
      </c>
      <c r="L35" s="36" t="n"/>
      <c r="M35" s="38">
        <f>IF(OR(K35="",L35=""),"",K35*(1-L35))</f>
        <v/>
      </c>
      <c r="N35" s="34" t="n"/>
      <c r="O35" s="34" t="n"/>
      <c r="P35" s="34" t="n"/>
      <c r="Q35" s="34" t="n"/>
      <c r="R35" s="34" t="n"/>
      <c r="S35" s="34" t="n"/>
      <c r="T35" s="34" t="n"/>
      <c r="U35" s="34" t="n"/>
      <c r="V35" s="34" t="n"/>
      <c r="W35" s="38">
        <f>IF(A35="","",SUM(N35:V35))</f>
        <v/>
      </c>
      <c r="X35" s="38">
        <f>IF(OR(M35="",W35=""),"",M35-W35)</f>
        <v/>
      </c>
      <c r="Y35" s="38">
        <f>IF(OR(G35="",X35=""),"",IF(G35="LMNP",0,MAX(0,X35*IFERROR(VLOOKUP(G35,'Paramètres'!$D$2:$F$4,2,FALSE),0))))</f>
        <v/>
      </c>
      <c r="Z35" s="38">
        <f>IF(OR(G35="",X35=""),"",IF(G35="LMNP",0,MAX(0,X35*IFERROR(VLOOKUP(G35,'Paramètres'!$D$2:$F$4,3,FALSE),0))))</f>
        <v/>
      </c>
      <c r="AA35" s="38">
        <f>IF(OR(X35="",Y35="",Z35=""),"",X35-Y35-Z35)</f>
        <v/>
      </c>
      <c r="AB35" s="38">
        <f>IF(AA35="","",AA35*'Paramètres'!$B$3)</f>
        <v/>
      </c>
      <c r="AC35" s="39">
        <f>IF(OR(AA35="",I35=""),"",IFERROR(AA35/(I35*12),0))</f>
        <v/>
      </c>
      <c r="AD35" s="22">
        <f>IF(AA35="","",IF(AA35&gt;=0,"Positif","Négatif"))</f>
        <v/>
      </c>
      <c r="AE35" s="36" t="n"/>
    </row>
    <row r="36">
      <c r="A36" s="12" t="n"/>
      <c r="B36" s="11" t="n"/>
      <c r="C36" s="13" t="n"/>
      <c r="D36" s="11" t="n"/>
      <c r="E36" s="12" t="n"/>
      <c r="F36" s="12" t="n"/>
      <c r="G36" s="12" t="n"/>
      <c r="H36" s="42" t="n"/>
      <c r="I36" s="34" t="n"/>
      <c r="J36" s="34" t="n"/>
      <c r="K36" s="35">
        <f>IF(A36="","",I36+J36)</f>
        <v/>
      </c>
      <c r="L36" s="36" t="n"/>
      <c r="M36" s="35">
        <f>IF(OR(K36="",L36=""),"",K36*(1-L36))</f>
        <v/>
      </c>
      <c r="N36" s="34" t="n"/>
      <c r="O36" s="34" t="n"/>
      <c r="P36" s="34" t="n"/>
      <c r="Q36" s="34" t="n"/>
      <c r="R36" s="34" t="n"/>
      <c r="S36" s="34" t="n"/>
      <c r="T36" s="34" t="n"/>
      <c r="U36" s="34" t="n"/>
      <c r="V36" s="34" t="n"/>
      <c r="W36" s="35">
        <f>IF(A36="","",SUM(N36:V36))</f>
        <v/>
      </c>
      <c r="X36" s="35">
        <f>IF(OR(M36="",W36=""),"",M36-W36)</f>
        <v/>
      </c>
      <c r="Y36" s="35">
        <f>IF(OR(G36="",X36=""),"",IF(G36="LMNP",0,MAX(0,X36*IFERROR(VLOOKUP(G36,'Paramètres'!$D$2:$F$4,2,FALSE),0))))</f>
        <v/>
      </c>
      <c r="Z36" s="35">
        <f>IF(OR(G36="",X36=""),"",IF(G36="LMNP",0,MAX(0,X36*IFERROR(VLOOKUP(G36,'Paramètres'!$D$2:$F$4,3,FALSE),0))))</f>
        <v/>
      </c>
      <c r="AA36" s="35">
        <f>IF(OR(X36="",Y36="",Z36=""),"",X36-Y36-Z36)</f>
        <v/>
      </c>
      <c r="AB36" s="35">
        <f>IF(AA36="","",AA36*'Paramètres'!$B$3)</f>
        <v/>
      </c>
      <c r="AC36" s="37">
        <f>IF(OR(AA36="",I36=""),"",IFERROR(AA36/(I36*12),0))</f>
        <v/>
      </c>
      <c r="AD36" s="19">
        <f>IF(AA36="","",IF(AA36&gt;=0,"Positif","Négatif"))</f>
        <v/>
      </c>
      <c r="AE36" s="36" t="n"/>
    </row>
    <row r="37">
      <c r="A37" s="12" t="n"/>
      <c r="B37" s="11" t="n"/>
      <c r="C37" s="13" t="n"/>
      <c r="D37" s="11" t="n"/>
      <c r="E37" s="12" t="n"/>
      <c r="F37" s="12" t="n"/>
      <c r="G37" s="12" t="n"/>
      <c r="H37" s="42" t="n"/>
      <c r="I37" s="34" t="n"/>
      <c r="J37" s="34" t="n"/>
      <c r="K37" s="38">
        <f>IF(A37="","",I37+J37)</f>
        <v/>
      </c>
      <c r="L37" s="36" t="n"/>
      <c r="M37" s="38">
        <f>IF(OR(K37="",L37=""),"",K37*(1-L37))</f>
        <v/>
      </c>
      <c r="N37" s="34" t="n"/>
      <c r="O37" s="34" t="n"/>
      <c r="P37" s="34" t="n"/>
      <c r="Q37" s="34" t="n"/>
      <c r="R37" s="34" t="n"/>
      <c r="S37" s="34" t="n"/>
      <c r="T37" s="34" t="n"/>
      <c r="U37" s="34" t="n"/>
      <c r="V37" s="34" t="n"/>
      <c r="W37" s="38">
        <f>IF(A37="","",SUM(N37:V37))</f>
        <v/>
      </c>
      <c r="X37" s="38">
        <f>IF(OR(M37="",W37=""),"",M37-W37)</f>
        <v/>
      </c>
      <c r="Y37" s="38">
        <f>IF(OR(G37="",X37=""),"",IF(G37="LMNP",0,MAX(0,X37*IFERROR(VLOOKUP(G37,'Paramètres'!$D$2:$F$4,2,FALSE),0))))</f>
        <v/>
      </c>
      <c r="Z37" s="38">
        <f>IF(OR(G37="",X37=""),"",IF(G37="LMNP",0,MAX(0,X37*IFERROR(VLOOKUP(G37,'Paramètres'!$D$2:$F$4,3,FALSE),0))))</f>
        <v/>
      </c>
      <c r="AA37" s="38">
        <f>IF(OR(X37="",Y37="",Z37=""),"",X37-Y37-Z37)</f>
        <v/>
      </c>
      <c r="AB37" s="38">
        <f>IF(AA37="","",AA37*'Paramètres'!$B$3)</f>
        <v/>
      </c>
      <c r="AC37" s="39">
        <f>IF(OR(AA37="",I37=""),"",IFERROR(AA37/(I37*12),0))</f>
        <v/>
      </c>
      <c r="AD37" s="22">
        <f>IF(AA37="","",IF(AA37&gt;=0,"Positif","Négatif"))</f>
        <v/>
      </c>
      <c r="AE37" s="36" t="n"/>
    </row>
    <row r="38">
      <c r="A38" s="12" t="n"/>
      <c r="B38" s="11" t="n"/>
      <c r="C38" s="13" t="n"/>
      <c r="D38" s="11" t="n"/>
      <c r="E38" s="12" t="n"/>
      <c r="F38" s="12" t="n"/>
      <c r="G38" s="12" t="n"/>
      <c r="H38" s="42" t="n"/>
      <c r="I38" s="34" t="n"/>
      <c r="J38" s="34" t="n"/>
      <c r="K38" s="35">
        <f>IF(A38="","",I38+J38)</f>
        <v/>
      </c>
      <c r="L38" s="36" t="n"/>
      <c r="M38" s="35">
        <f>IF(OR(K38="",L38=""),"",K38*(1-L38))</f>
        <v/>
      </c>
      <c r="N38" s="34" t="n"/>
      <c r="O38" s="34" t="n"/>
      <c r="P38" s="34" t="n"/>
      <c r="Q38" s="34" t="n"/>
      <c r="R38" s="34" t="n"/>
      <c r="S38" s="34" t="n"/>
      <c r="T38" s="34" t="n"/>
      <c r="U38" s="34" t="n"/>
      <c r="V38" s="34" t="n"/>
      <c r="W38" s="35">
        <f>IF(A38="","",SUM(N38:V38))</f>
        <v/>
      </c>
      <c r="X38" s="35">
        <f>IF(OR(M38="",W38=""),"",M38-W38)</f>
        <v/>
      </c>
      <c r="Y38" s="35">
        <f>IF(OR(G38="",X38=""),"",IF(G38="LMNP",0,MAX(0,X38*IFERROR(VLOOKUP(G38,'Paramètres'!$D$2:$F$4,2,FALSE),0))))</f>
        <v/>
      </c>
      <c r="Z38" s="35">
        <f>IF(OR(G38="",X38=""),"",IF(G38="LMNP",0,MAX(0,X38*IFERROR(VLOOKUP(G38,'Paramètres'!$D$2:$F$4,3,FALSE),0))))</f>
        <v/>
      </c>
      <c r="AA38" s="35">
        <f>IF(OR(X38="",Y38="",Z38=""),"",X38-Y38-Z38)</f>
        <v/>
      </c>
      <c r="AB38" s="35">
        <f>IF(AA38="","",AA38*'Paramètres'!$B$3)</f>
        <v/>
      </c>
      <c r="AC38" s="37">
        <f>IF(OR(AA38="",I38=""),"",IFERROR(AA38/(I38*12),0))</f>
        <v/>
      </c>
      <c r="AD38" s="19">
        <f>IF(AA38="","",IF(AA38&gt;=0,"Positif","Négatif"))</f>
        <v/>
      </c>
      <c r="AE38" s="36" t="n"/>
    </row>
    <row r="39">
      <c r="A39" s="12" t="n"/>
      <c r="B39" s="11" t="n"/>
      <c r="C39" s="13" t="n"/>
      <c r="D39" s="11" t="n"/>
      <c r="E39" s="12" t="n"/>
      <c r="F39" s="12" t="n"/>
      <c r="G39" s="12" t="n"/>
      <c r="H39" s="42" t="n"/>
      <c r="I39" s="34" t="n"/>
      <c r="J39" s="34" t="n"/>
      <c r="K39" s="38">
        <f>IF(A39="","",I39+J39)</f>
        <v/>
      </c>
      <c r="L39" s="36" t="n"/>
      <c r="M39" s="38">
        <f>IF(OR(K39="",L39=""),"",K39*(1-L39))</f>
        <v/>
      </c>
      <c r="N39" s="34" t="n"/>
      <c r="O39" s="34" t="n"/>
      <c r="P39" s="34" t="n"/>
      <c r="Q39" s="34" t="n"/>
      <c r="R39" s="34" t="n"/>
      <c r="S39" s="34" t="n"/>
      <c r="T39" s="34" t="n"/>
      <c r="U39" s="34" t="n"/>
      <c r="V39" s="34" t="n"/>
      <c r="W39" s="38">
        <f>IF(A39="","",SUM(N39:V39))</f>
        <v/>
      </c>
      <c r="X39" s="38">
        <f>IF(OR(M39="",W39=""),"",M39-W39)</f>
        <v/>
      </c>
      <c r="Y39" s="38">
        <f>IF(OR(G39="",X39=""),"",IF(G39="LMNP",0,MAX(0,X39*IFERROR(VLOOKUP(G39,'Paramètres'!$D$2:$F$4,2,FALSE),0))))</f>
        <v/>
      </c>
      <c r="Z39" s="38">
        <f>IF(OR(G39="",X39=""),"",IF(G39="LMNP",0,MAX(0,X39*IFERROR(VLOOKUP(G39,'Paramètres'!$D$2:$F$4,3,FALSE),0))))</f>
        <v/>
      </c>
      <c r="AA39" s="38">
        <f>IF(OR(X39="",Y39="",Z39=""),"",X39-Y39-Z39)</f>
        <v/>
      </c>
      <c r="AB39" s="38">
        <f>IF(AA39="","",AA39*'Paramètres'!$B$3)</f>
        <v/>
      </c>
      <c r="AC39" s="39">
        <f>IF(OR(AA39="",I39=""),"",IFERROR(AA39/(I39*12),0))</f>
        <v/>
      </c>
      <c r="AD39" s="22">
        <f>IF(AA39="","",IF(AA39&gt;=0,"Positif","Négatif"))</f>
        <v/>
      </c>
      <c r="AE39" s="36" t="n"/>
    </row>
    <row r="40">
      <c r="A40" s="12" t="n"/>
      <c r="B40" s="11" t="n"/>
      <c r="C40" s="13" t="n"/>
      <c r="D40" s="11" t="n"/>
      <c r="E40" s="12" t="n"/>
      <c r="F40" s="12" t="n"/>
      <c r="G40" s="12" t="n"/>
      <c r="H40" s="42" t="n"/>
      <c r="I40" s="34" t="n"/>
      <c r="J40" s="34" t="n"/>
      <c r="K40" s="35">
        <f>IF(A40="","",I40+J40)</f>
        <v/>
      </c>
      <c r="L40" s="36" t="n"/>
      <c r="M40" s="35">
        <f>IF(OR(K40="",L40=""),"",K40*(1-L40))</f>
        <v/>
      </c>
      <c r="N40" s="34" t="n"/>
      <c r="O40" s="34" t="n"/>
      <c r="P40" s="34" t="n"/>
      <c r="Q40" s="34" t="n"/>
      <c r="R40" s="34" t="n"/>
      <c r="S40" s="34" t="n"/>
      <c r="T40" s="34" t="n"/>
      <c r="U40" s="34" t="n"/>
      <c r="V40" s="34" t="n"/>
      <c r="W40" s="35">
        <f>IF(A40="","",SUM(N40:V40))</f>
        <v/>
      </c>
      <c r="X40" s="35">
        <f>IF(OR(M40="",W40=""),"",M40-W40)</f>
        <v/>
      </c>
      <c r="Y40" s="35">
        <f>IF(OR(G40="",X40=""),"",IF(G40="LMNP",0,MAX(0,X40*IFERROR(VLOOKUP(G40,'Paramètres'!$D$2:$F$4,2,FALSE),0))))</f>
        <v/>
      </c>
      <c r="Z40" s="35">
        <f>IF(OR(G40="",X40=""),"",IF(G40="LMNP",0,MAX(0,X40*IFERROR(VLOOKUP(G40,'Paramètres'!$D$2:$F$4,3,FALSE),0))))</f>
        <v/>
      </c>
      <c r="AA40" s="35">
        <f>IF(OR(X40="",Y40="",Z40=""),"",X40-Y40-Z40)</f>
        <v/>
      </c>
      <c r="AB40" s="35">
        <f>IF(AA40="","",AA40*'Paramètres'!$B$3)</f>
        <v/>
      </c>
      <c r="AC40" s="37">
        <f>IF(OR(AA40="",I40=""),"",IFERROR(AA40/(I40*12),0))</f>
        <v/>
      </c>
      <c r="AD40" s="19">
        <f>IF(AA40="","",IF(AA40&gt;=0,"Positif","Négatif"))</f>
        <v/>
      </c>
      <c r="AE40" s="36" t="n"/>
    </row>
    <row r="41">
      <c r="A41" s="12" t="n"/>
      <c r="B41" s="11" t="n"/>
      <c r="C41" s="13" t="n"/>
      <c r="D41" s="11" t="n"/>
      <c r="E41" s="12" t="n"/>
      <c r="F41" s="12" t="n"/>
      <c r="G41" s="12" t="n"/>
      <c r="H41" s="42" t="n"/>
      <c r="I41" s="34" t="n"/>
      <c r="J41" s="34" t="n"/>
      <c r="K41" s="38">
        <f>IF(A41="","",I41+J41)</f>
        <v/>
      </c>
      <c r="L41" s="36" t="n"/>
      <c r="M41" s="38">
        <f>IF(OR(K41="",L41=""),"",K41*(1-L41))</f>
        <v/>
      </c>
      <c r="N41" s="34" t="n"/>
      <c r="O41" s="34" t="n"/>
      <c r="P41" s="34" t="n"/>
      <c r="Q41" s="34" t="n"/>
      <c r="R41" s="34" t="n"/>
      <c r="S41" s="34" t="n"/>
      <c r="T41" s="34" t="n"/>
      <c r="U41" s="34" t="n"/>
      <c r="V41" s="34" t="n"/>
      <c r="W41" s="38">
        <f>IF(A41="","",SUM(N41:V41))</f>
        <v/>
      </c>
      <c r="X41" s="38">
        <f>IF(OR(M41="",W41=""),"",M41-W41)</f>
        <v/>
      </c>
      <c r="Y41" s="38">
        <f>IF(OR(G41="",X41=""),"",IF(G41="LMNP",0,MAX(0,X41*IFERROR(VLOOKUP(G41,'Paramètres'!$D$2:$F$4,2,FALSE),0))))</f>
        <v/>
      </c>
      <c r="Z41" s="38">
        <f>IF(OR(G41="",X41=""),"",IF(G41="LMNP",0,MAX(0,X41*IFERROR(VLOOKUP(G41,'Paramètres'!$D$2:$F$4,3,FALSE),0))))</f>
        <v/>
      </c>
      <c r="AA41" s="38">
        <f>IF(OR(X41="",Y41="",Z41=""),"",X41-Y41-Z41)</f>
        <v/>
      </c>
      <c r="AB41" s="38">
        <f>IF(AA41="","",AA41*'Paramètres'!$B$3)</f>
        <v/>
      </c>
      <c r="AC41" s="39">
        <f>IF(OR(AA41="",I41=""),"",IFERROR(AA41/(I41*12),0))</f>
        <v/>
      </c>
      <c r="AD41" s="22">
        <f>IF(AA41="","",IF(AA41&gt;=0,"Positif","Négatif"))</f>
        <v/>
      </c>
      <c r="AE41" s="36" t="n"/>
    </row>
    <row r="42">
      <c r="A42" s="12" t="n"/>
      <c r="B42" s="11" t="n"/>
      <c r="C42" s="13" t="n"/>
      <c r="D42" s="11" t="n"/>
      <c r="E42" s="12" t="n"/>
      <c r="F42" s="12" t="n"/>
      <c r="G42" s="12" t="n"/>
      <c r="H42" s="42" t="n"/>
      <c r="I42" s="34" t="n"/>
      <c r="J42" s="34" t="n"/>
      <c r="K42" s="35">
        <f>IF(A42="","",I42+J42)</f>
        <v/>
      </c>
      <c r="L42" s="36" t="n"/>
      <c r="M42" s="35">
        <f>IF(OR(K42="",L42=""),"",K42*(1-L42))</f>
        <v/>
      </c>
      <c r="N42" s="34" t="n"/>
      <c r="O42" s="34" t="n"/>
      <c r="P42" s="34" t="n"/>
      <c r="Q42" s="34" t="n"/>
      <c r="R42" s="34" t="n"/>
      <c r="S42" s="34" t="n"/>
      <c r="T42" s="34" t="n"/>
      <c r="U42" s="34" t="n"/>
      <c r="V42" s="34" t="n"/>
      <c r="W42" s="35">
        <f>IF(A42="","",SUM(N42:V42))</f>
        <v/>
      </c>
      <c r="X42" s="35">
        <f>IF(OR(M42="",W42=""),"",M42-W42)</f>
        <v/>
      </c>
      <c r="Y42" s="35">
        <f>IF(OR(G42="",X42=""),"",IF(G42="LMNP",0,MAX(0,X42*IFERROR(VLOOKUP(G42,'Paramètres'!$D$2:$F$4,2,FALSE),0))))</f>
        <v/>
      </c>
      <c r="Z42" s="35">
        <f>IF(OR(G42="",X42=""),"",IF(G42="LMNP",0,MAX(0,X42*IFERROR(VLOOKUP(G42,'Paramètres'!$D$2:$F$4,3,FALSE),0))))</f>
        <v/>
      </c>
      <c r="AA42" s="35">
        <f>IF(OR(X42="",Y42="",Z42=""),"",X42-Y42-Z42)</f>
        <v/>
      </c>
      <c r="AB42" s="35">
        <f>IF(AA42="","",AA42*'Paramètres'!$B$3)</f>
        <v/>
      </c>
      <c r="AC42" s="37">
        <f>IF(OR(AA42="",I42=""),"",IFERROR(AA42/(I42*12),0))</f>
        <v/>
      </c>
      <c r="AD42" s="19">
        <f>IF(AA42="","",IF(AA42&gt;=0,"Positif","Négatif"))</f>
        <v/>
      </c>
      <c r="AE42" s="36" t="n"/>
    </row>
    <row r="43">
      <c r="A43" s="12" t="n"/>
      <c r="B43" s="11" t="n"/>
      <c r="C43" s="13" t="n"/>
      <c r="D43" s="11" t="n"/>
      <c r="E43" s="12" t="n"/>
      <c r="F43" s="12" t="n"/>
      <c r="G43" s="12" t="n"/>
      <c r="H43" s="42" t="n"/>
      <c r="I43" s="34" t="n"/>
      <c r="J43" s="34" t="n"/>
      <c r="K43" s="38">
        <f>IF(A43="","",I43+J43)</f>
        <v/>
      </c>
      <c r="L43" s="36" t="n"/>
      <c r="M43" s="38">
        <f>IF(OR(K43="",L43=""),"",K43*(1-L43))</f>
        <v/>
      </c>
      <c r="N43" s="34" t="n"/>
      <c r="O43" s="34" t="n"/>
      <c r="P43" s="34" t="n"/>
      <c r="Q43" s="34" t="n"/>
      <c r="R43" s="34" t="n"/>
      <c r="S43" s="34" t="n"/>
      <c r="T43" s="34" t="n"/>
      <c r="U43" s="34" t="n"/>
      <c r="V43" s="34" t="n"/>
      <c r="W43" s="38">
        <f>IF(A43="","",SUM(N43:V43))</f>
        <v/>
      </c>
      <c r="X43" s="38">
        <f>IF(OR(M43="",W43=""),"",M43-W43)</f>
        <v/>
      </c>
      <c r="Y43" s="38">
        <f>IF(OR(G43="",X43=""),"",IF(G43="LMNP",0,MAX(0,X43*IFERROR(VLOOKUP(G43,'Paramètres'!$D$2:$F$4,2,FALSE),0))))</f>
        <v/>
      </c>
      <c r="Z43" s="38">
        <f>IF(OR(G43="",X43=""),"",IF(G43="LMNP",0,MAX(0,X43*IFERROR(VLOOKUP(G43,'Paramètres'!$D$2:$F$4,3,FALSE),0))))</f>
        <v/>
      </c>
      <c r="AA43" s="38">
        <f>IF(OR(X43="",Y43="",Z43=""),"",X43-Y43-Z43)</f>
        <v/>
      </c>
      <c r="AB43" s="38">
        <f>IF(AA43="","",AA43*'Paramètres'!$B$3)</f>
        <v/>
      </c>
      <c r="AC43" s="39">
        <f>IF(OR(AA43="",I43=""),"",IFERROR(AA43/(I43*12),0))</f>
        <v/>
      </c>
      <c r="AD43" s="22">
        <f>IF(AA43="","",IF(AA43&gt;=0,"Positif","Négatif"))</f>
        <v/>
      </c>
      <c r="AE43" s="36" t="n"/>
    </row>
    <row r="44">
      <c r="A44" s="12" t="n"/>
      <c r="B44" s="11" t="n"/>
      <c r="C44" s="13" t="n"/>
      <c r="D44" s="11" t="n"/>
      <c r="E44" s="12" t="n"/>
      <c r="F44" s="12" t="n"/>
      <c r="G44" s="12" t="n"/>
      <c r="H44" s="42" t="n"/>
      <c r="I44" s="34" t="n"/>
      <c r="J44" s="34" t="n"/>
      <c r="K44" s="35">
        <f>IF(A44="","",I44+J44)</f>
        <v/>
      </c>
      <c r="L44" s="36" t="n"/>
      <c r="M44" s="35">
        <f>IF(OR(K44="",L44=""),"",K44*(1-L44))</f>
        <v/>
      </c>
      <c r="N44" s="34" t="n"/>
      <c r="O44" s="34" t="n"/>
      <c r="P44" s="34" t="n"/>
      <c r="Q44" s="34" t="n"/>
      <c r="R44" s="34" t="n"/>
      <c r="S44" s="34" t="n"/>
      <c r="T44" s="34" t="n"/>
      <c r="U44" s="34" t="n"/>
      <c r="V44" s="34" t="n"/>
      <c r="W44" s="35">
        <f>IF(A44="","",SUM(N44:V44))</f>
        <v/>
      </c>
      <c r="X44" s="35">
        <f>IF(OR(M44="",W44=""),"",M44-W44)</f>
        <v/>
      </c>
      <c r="Y44" s="35">
        <f>IF(OR(G44="",X44=""),"",IF(G44="LMNP",0,MAX(0,X44*IFERROR(VLOOKUP(G44,'Paramètres'!$D$2:$F$4,2,FALSE),0))))</f>
        <v/>
      </c>
      <c r="Z44" s="35">
        <f>IF(OR(G44="",X44=""),"",IF(G44="LMNP",0,MAX(0,X44*IFERROR(VLOOKUP(G44,'Paramètres'!$D$2:$F$4,3,FALSE),0))))</f>
        <v/>
      </c>
      <c r="AA44" s="35">
        <f>IF(OR(X44="",Y44="",Z44=""),"",X44-Y44-Z44)</f>
        <v/>
      </c>
      <c r="AB44" s="35">
        <f>IF(AA44="","",AA44*'Paramètres'!$B$3)</f>
        <v/>
      </c>
      <c r="AC44" s="37">
        <f>IF(OR(AA44="",I44=""),"",IFERROR(AA44/(I44*12),0))</f>
        <v/>
      </c>
      <c r="AD44" s="19">
        <f>IF(AA44="","",IF(AA44&gt;=0,"Positif","Négatif"))</f>
        <v/>
      </c>
      <c r="AE44" s="36" t="n"/>
    </row>
    <row r="45">
      <c r="A45" s="12" t="n"/>
      <c r="B45" s="11" t="n"/>
      <c r="C45" s="13" t="n"/>
      <c r="D45" s="11" t="n"/>
      <c r="E45" s="12" t="n"/>
      <c r="F45" s="12" t="n"/>
      <c r="G45" s="12" t="n"/>
      <c r="H45" s="42" t="n"/>
      <c r="I45" s="34" t="n"/>
      <c r="J45" s="34" t="n"/>
      <c r="K45" s="38">
        <f>IF(A45="","",I45+J45)</f>
        <v/>
      </c>
      <c r="L45" s="36" t="n"/>
      <c r="M45" s="38">
        <f>IF(OR(K45="",L45=""),"",K45*(1-L45))</f>
        <v/>
      </c>
      <c r="N45" s="34" t="n"/>
      <c r="O45" s="34" t="n"/>
      <c r="P45" s="34" t="n"/>
      <c r="Q45" s="34" t="n"/>
      <c r="R45" s="34" t="n"/>
      <c r="S45" s="34" t="n"/>
      <c r="T45" s="34" t="n"/>
      <c r="U45" s="34" t="n"/>
      <c r="V45" s="34" t="n"/>
      <c r="W45" s="38">
        <f>IF(A45="","",SUM(N45:V45))</f>
        <v/>
      </c>
      <c r="X45" s="38">
        <f>IF(OR(M45="",W45=""),"",M45-W45)</f>
        <v/>
      </c>
      <c r="Y45" s="38">
        <f>IF(OR(G45="",X45=""),"",IF(G45="LMNP",0,MAX(0,X45*IFERROR(VLOOKUP(G45,'Paramètres'!$D$2:$F$4,2,FALSE),0))))</f>
        <v/>
      </c>
      <c r="Z45" s="38">
        <f>IF(OR(G45="",X45=""),"",IF(G45="LMNP",0,MAX(0,X45*IFERROR(VLOOKUP(G45,'Paramètres'!$D$2:$F$4,3,FALSE),0))))</f>
        <v/>
      </c>
      <c r="AA45" s="38">
        <f>IF(OR(X45="",Y45="",Z45=""),"",X45-Y45-Z45)</f>
        <v/>
      </c>
      <c r="AB45" s="38">
        <f>IF(AA45="","",AA45*'Paramètres'!$B$3)</f>
        <v/>
      </c>
      <c r="AC45" s="39">
        <f>IF(OR(AA45="",I45=""),"",IFERROR(AA45/(I45*12),0))</f>
        <v/>
      </c>
      <c r="AD45" s="22">
        <f>IF(AA45="","",IF(AA45&gt;=0,"Positif","Négatif"))</f>
        <v/>
      </c>
      <c r="AE45" s="36" t="n"/>
    </row>
    <row r="46">
      <c r="A46" s="12" t="n"/>
      <c r="B46" s="11" t="n"/>
      <c r="C46" s="13" t="n"/>
      <c r="D46" s="11" t="n"/>
      <c r="E46" s="12" t="n"/>
      <c r="F46" s="12" t="n"/>
      <c r="G46" s="12" t="n"/>
      <c r="H46" s="42" t="n"/>
      <c r="I46" s="34" t="n"/>
      <c r="J46" s="34" t="n"/>
      <c r="K46" s="35">
        <f>IF(A46="","",I46+J46)</f>
        <v/>
      </c>
      <c r="L46" s="36" t="n"/>
      <c r="M46" s="35">
        <f>IF(OR(K46="",L46=""),"",K46*(1-L46))</f>
        <v/>
      </c>
      <c r="N46" s="34" t="n"/>
      <c r="O46" s="34" t="n"/>
      <c r="P46" s="34" t="n"/>
      <c r="Q46" s="34" t="n"/>
      <c r="R46" s="34" t="n"/>
      <c r="S46" s="34" t="n"/>
      <c r="T46" s="34" t="n"/>
      <c r="U46" s="34" t="n"/>
      <c r="V46" s="34" t="n"/>
      <c r="W46" s="35">
        <f>IF(A46="","",SUM(N46:V46))</f>
        <v/>
      </c>
      <c r="X46" s="35">
        <f>IF(OR(M46="",W46=""),"",M46-W46)</f>
        <v/>
      </c>
      <c r="Y46" s="35">
        <f>IF(OR(G46="",X46=""),"",IF(G46="LMNP",0,MAX(0,X46*IFERROR(VLOOKUP(G46,'Paramètres'!$D$2:$F$4,2,FALSE),0))))</f>
        <v/>
      </c>
      <c r="Z46" s="35">
        <f>IF(OR(G46="",X46=""),"",IF(G46="LMNP",0,MAX(0,X46*IFERROR(VLOOKUP(G46,'Paramètres'!$D$2:$F$4,3,FALSE),0))))</f>
        <v/>
      </c>
      <c r="AA46" s="35">
        <f>IF(OR(X46="",Y46="",Z46=""),"",X46-Y46-Z46)</f>
        <v/>
      </c>
      <c r="AB46" s="35">
        <f>IF(AA46="","",AA46*'Paramètres'!$B$3)</f>
        <v/>
      </c>
      <c r="AC46" s="37">
        <f>IF(OR(AA46="",I46=""),"",IFERROR(AA46/(I46*12),0))</f>
        <v/>
      </c>
      <c r="AD46" s="19">
        <f>IF(AA46="","",IF(AA46&gt;=0,"Positif","Négatif"))</f>
        <v/>
      </c>
      <c r="AE46" s="36" t="n"/>
    </row>
    <row r="47">
      <c r="A47" s="12" t="n"/>
      <c r="B47" s="11" t="n"/>
      <c r="C47" s="13" t="n"/>
      <c r="D47" s="11" t="n"/>
      <c r="E47" s="12" t="n"/>
      <c r="F47" s="12" t="n"/>
      <c r="G47" s="12" t="n"/>
      <c r="H47" s="42" t="n"/>
      <c r="I47" s="34" t="n"/>
      <c r="J47" s="34" t="n"/>
      <c r="K47" s="38">
        <f>IF(A47="","",I47+J47)</f>
        <v/>
      </c>
      <c r="L47" s="36" t="n"/>
      <c r="M47" s="38">
        <f>IF(OR(K47="",L47=""),"",K47*(1-L47))</f>
        <v/>
      </c>
      <c r="N47" s="34" t="n"/>
      <c r="O47" s="34" t="n"/>
      <c r="P47" s="34" t="n"/>
      <c r="Q47" s="34" t="n"/>
      <c r="R47" s="34" t="n"/>
      <c r="S47" s="34" t="n"/>
      <c r="T47" s="34" t="n"/>
      <c r="U47" s="34" t="n"/>
      <c r="V47" s="34" t="n"/>
      <c r="W47" s="38">
        <f>IF(A47="","",SUM(N47:V47))</f>
        <v/>
      </c>
      <c r="X47" s="38">
        <f>IF(OR(M47="",W47=""),"",M47-W47)</f>
        <v/>
      </c>
      <c r="Y47" s="38">
        <f>IF(OR(G47="",X47=""),"",IF(G47="LMNP",0,MAX(0,X47*IFERROR(VLOOKUP(G47,'Paramètres'!$D$2:$F$4,2,FALSE),0))))</f>
        <v/>
      </c>
      <c r="Z47" s="38">
        <f>IF(OR(G47="",X47=""),"",IF(G47="LMNP",0,MAX(0,X47*IFERROR(VLOOKUP(G47,'Paramètres'!$D$2:$F$4,3,FALSE),0))))</f>
        <v/>
      </c>
      <c r="AA47" s="38">
        <f>IF(OR(X47="",Y47="",Z47=""),"",X47-Y47-Z47)</f>
        <v/>
      </c>
      <c r="AB47" s="38">
        <f>IF(AA47="","",AA47*'Paramètres'!$B$3)</f>
        <v/>
      </c>
      <c r="AC47" s="39">
        <f>IF(OR(AA47="",I47=""),"",IFERROR(AA47/(I47*12),0))</f>
        <v/>
      </c>
      <c r="AD47" s="22">
        <f>IF(AA47="","",IF(AA47&gt;=0,"Positif","Négatif"))</f>
        <v/>
      </c>
      <c r="AE47" s="36" t="n"/>
    </row>
    <row r="48">
      <c r="A48" s="12" t="n"/>
      <c r="B48" s="11" t="n"/>
      <c r="C48" s="13" t="n"/>
      <c r="D48" s="11" t="n"/>
      <c r="E48" s="12" t="n"/>
      <c r="F48" s="12" t="n"/>
      <c r="G48" s="12" t="n"/>
      <c r="H48" s="42" t="n"/>
      <c r="I48" s="34" t="n"/>
      <c r="J48" s="34" t="n"/>
      <c r="K48" s="35">
        <f>IF(A48="","",I48+J48)</f>
        <v/>
      </c>
      <c r="L48" s="36" t="n"/>
      <c r="M48" s="35">
        <f>IF(OR(K48="",L48=""),"",K48*(1-L48))</f>
        <v/>
      </c>
      <c r="N48" s="34" t="n"/>
      <c r="O48" s="34" t="n"/>
      <c r="P48" s="34" t="n"/>
      <c r="Q48" s="34" t="n"/>
      <c r="R48" s="34" t="n"/>
      <c r="S48" s="34" t="n"/>
      <c r="T48" s="34" t="n"/>
      <c r="U48" s="34" t="n"/>
      <c r="V48" s="34" t="n"/>
      <c r="W48" s="35">
        <f>IF(A48="","",SUM(N48:V48))</f>
        <v/>
      </c>
      <c r="X48" s="35">
        <f>IF(OR(M48="",W48=""),"",M48-W48)</f>
        <v/>
      </c>
      <c r="Y48" s="35">
        <f>IF(OR(G48="",X48=""),"",IF(G48="LMNP",0,MAX(0,X48*IFERROR(VLOOKUP(G48,'Paramètres'!$D$2:$F$4,2,FALSE),0))))</f>
        <v/>
      </c>
      <c r="Z48" s="35">
        <f>IF(OR(G48="",X48=""),"",IF(G48="LMNP",0,MAX(0,X48*IFERROR(VLOOKUP(G48,'Paramètres'!$D$2:$F$4,3,FALSE),0))))</f>
        <v/>
      </c>
      <c r="AA48" s="35">
        <f>IF(OR(X48="",Y48="",Z48=""),"",X48-Y48-Z48)</f>
        <v/>
      </c>
      <c r="AB48" s="35">
        <f>IF(AA48="","",AA48*'Paramètres'!$B$3)</f>
        <v/>
      </c>
      <c r="AC48" s="37">
        <f>IF(OR(AA48="",I48=""),"",IFERROR(AA48/(I48*12),0))</f>
        <v/>
      </c>
      <c r="AD48" s="19">
        <f>IF(AA48="","",IF(AA48&gt;=0,"Positif","Négatif"))</f>
        <v/>
      </c>
      <c r="AE48" s="36" t="n"/>
    </row>
    <row r="49">
      <c r="A49" s="12" t="n"/>
      <c r="B49" s="11" t="n"/>
      <c r="C49" s="13" t="n"/>
      <c r="D49" s="11" t="n"/>
      <c r="E49" s="12" t="n"/>
      <c r="F49" s="12" t="n"/>
      <c r="G49" s="12" t="n"/>
      <c r="H49" s="42" t="n"/>
      <c r="I49" s="34" t="n"/>
      <c r="J49" s="34" t="n"/>
      <c r="K49" s="38">
        <f>IF(A49="","",I49+J49)</f>
        <v/>
      </c>
      <c r="L49" s="36" t="n"/>
      <c r="M49" s="38">
        <f>IF(OR(K49="",L49=""),"",K49*(1-L49))</f>
        <v/>
      </c>
      <c r="N49" s="34" t="n"/>
      <c r="O49" s="34" t="n"/>
      <c r="P49" s="34" t="n"/>
      <c r="Q49" s="34" t="n"/>
      <c r="R49" s="34" t="n"/>
      <c r="S49" s="34" t="n"/>
      <c r="T49" s="34" t="n"/>
      <c r="U49" s="34" t="n"/>
      <c r="V49" s="34" t="n"/>
      <c r="W49" s="38">
        <f>IF(A49="","",SUM(N49:V49))</f>
        <v/>
      </c>
      <c r="X49" s="38">
        <f>IF(OR(M49="",W49=""),"",M49-W49)</f>
        <v/>
      </c>
      <c r="Y49" s="38">
        <f>IF(OR(G49="",X49=""),"",IF(G49="LMNP",0,MAX(0,X49*IFERROR(VLOOKUP(G49,'Paramètres'!$D$2:$F$4,2,FALSE),0))))</f>
        <v/>
      </c>
      <c r="Z49" s="38">
        <f>IF(OR(G49="",X49=""),"",IF(G49="LMNP",0,MAX(0,X49*IFERROR(VLOOKUP(G49,'Paramètres'!$D$2:$F$4,3,FALSE),0))))</f>
        <v/>
      </c>
      <c r="AA49" s="38">
        <f>IF(OR(X49="",Y49="",Z49=""),"",X49-Y49-Z49)</f>
        <v/>
      </c>
      <c r="AB49" s="38">
        <f>IF(AA49="","",AA49*'Paramètres'!$B$3)</f>
        <v/>
      </c>
      <c r="AC49" s="39">
        <f>IF(OR(AA49="",I49=""),"",IFERROR(AA49/(I49*12),0))</f>
        <v/>
      </c>
      <c r="AD49" s="22">
        <f>IF(AA49="","",IF(AA49&gt;=0,"Positif","Négatif"))</f>
        <v/>
      </c>
      <c r="AE49" s="36" t="n"/>
    </row>
    <row r="50">
      <c r="A50" s="12" t="n"/>
      <c r="B50" s="11" t="n"/>
      <c r="C50" s="13" t="n"/>
      <c r="D50" s="11" t="n"/>
      <c r="E50" s="12" t="n"/>
      <c r="F50" s="12" t="n"/>
      <c r="G50" s="12" t="n"/>
      <c r="H50" s="42" t="n"/>
      <c r="I50" s="34" t="n"/>
      <c r="J50" s="34" t="n"/>
      <c r="K50" s="35">
        <f>IF(A50="","",I50+J50)</f>
        <v/>
      </c>
      <c r="L50" s="36" t="n"/>
      <c r="M50" s="35">
        <f>IF(OR(K50="",L50=""),"",K50*(1-L50))</f>
        <v/>
      </c>
      <c r="N50" s="34" t="n"/>
      <c r="O50" s="34" t="n"/>
      <c r="P50" s="34" t="n"/>
      <c r="Q50" s="34" t="n"/>
      <c r="R50" s="34" t="n"/>
      <c r="S50" s="34" t="n"/>
      <c r="T50" s="34" t="n"/>
      <c r="U50" s="34" t="n"/>
      <c r="V50" s="34" t="n"/>
      <c r="W50" s="35">
        <f>IF(A50="","",SUM(N50:V50))</f>
        <v/>
      </c>
      <c r="X50" s="35">
        <f>IF(OR(M50="",W50=""),"",M50-W50)</f>
        <v/>
      </c>
      <c r="Y50" s="35">
        <f>IF(OR(G50="",X50=""),"",IF(G50="LMNP",0,MAX(0,X50*IFERROR(VLOOKUP(G50,'Paramètres'!$D$2:$F$4,2,FALSE),0))))</f>
        <v/>
      </c>
      <c r="Z50" s="35">
        <f>IF(OR(G50="",X50=""),"",IF(G50="LMNP",0,MAX(0,X50*IFERROR(VLOOKUP(G50,'Paramètres'!$D$2:$F$4,3,FALSE),0))))</f>
        <v/>
      </c>
      <c r="AA50" s="35">
        <f>IF(OR(X50="",Y50="",Z50=""),"",X50-Y50-Z50)</f>
        <v/>
      </c>
      <c r="AB50" s="35">
        <f>IF(AA50="","",AA50*'Paramètres'!$B$3)</f>
        <v/>
      </c>
      <c r="AC50" s="37">
        <f>IF(OR(AA50="",I50=""),"",IFERROR(AA50/(I50*12),0))</f>
        <v/>
      </c>
      <c r="AD50" s="19">
        <f>IF(AA50="","",IF(AA50&gt;=0,"Positif","Négatif"))</f>
        <v/>
      </c>
      <c r="AE50" s="36" t="n"/>
    </row>
    <row r="51">
      <c r="A51" s="12" t="n"/>
      <c r="B51" s="11" t="n"/>
      <c r="C51" s="13" t="n"/>
      <c r="D51" s="11" t="n"/>
      <c r="E51" s="12" t="n"/>
      <c r="F51" s="12" t="n"/>
      <c r="G51" s="12" t="n"/>
      <c r="H51" s="42" t="n"/>
      <c r="I51" s="34" t="n"/>
      <c r="J51" s="34" t="n"/>
      <c r="K51" s="38">
        <f>IF(A51="","",I51+J51)</f>
        <v/>
      </c>
      <c r="L51" s="36" t="n"/>
      <c r="M51" s="38">
        <f>IF(OR(K51="",L51=""),"",K51*(1-L51))</f>
        <v/>
      </c>
      <c r="N51" s="34" t="n"/>
      <c r="O51" s="34" t="n"/>
      <c r="P51" s="34" t="n"/>
      <c r="Q51" s="34" t="n"/>
      <c r="R51" s="34" t="n"/>
      <c r="S51" s="34" t="n"/>
      <c r="T51" s="34" t="n"/>
      <c r="U51" s="34" t="n"/>
      <c r="V51" s="34" t="n"/>
      <c r="W51" s="38">
        <f>IF(A51="","",SUM(N51:V51))</f>
        <v/>
      </c>
      <c r="X51" s="38">
        <f>IF(OR(M51="",W51=""),"",M51-W51)</f>
        <v/>
      </c>
      <c r="Y51" s="38">
        <f>IF(OR(G51="",X51=""),"",IF(G51="LMNP",0,MAX(0,X51*IFERROR(VLOOKUP(G51,'Paramètres'!$D$2:$F$4,2,FALSE),0))))</f>
        <v/>
      </c>
      <c r="Z51" s="38">
        <f>IF(OR(G51="",X51=""),"",IF(G51="LMNP",0,MAX(0,X51*IFERROR(VLOOKUP(G51,'Paramètres'!$D$2:$F$4,3,FALSE),0))))</f>
        <v/>
      </c>
      <c r="AA51" s="38">
        <f>IF(OR(X51="",Y51="",Z51=""),"",X51-Y51-Z51)</f>
        <v/>
      </c>
      <c r="AB51" s="38">
        <f>IF(AA51="","",AA51*'Paramètres'!$B$3)</f>
        <v/>
      </c>
      <c r="AC51" s="39">
        <f>IF(OR(AA51="",I51=""),"",IFERROR(AA51/(I51*12),0))</f>
        <v/>
      </c>
      <c r="AD51" s="22">
        <f>IF(AA51="","",IF(AA51&gt;=0,"Positif","Négatif"))</f>
        <v/>
      </c>
      <c r="AE51" s="36" t="n"/>
    </row>
    <row r="52">
      <c r="A52" s="12" t="n"/>
      <c r="B52" s="11" t="n"/>
      <c r="C52" s="13" t="n"/>
      <c r="D52" s="11" t="n"/>
      <c r="E52" s="12" t="n"/>
      <c r="F52" s="12" t="n"/>
      <c r="G52" s="12" t="n"/>
      <c r="H52" s="42" t="n"/>
      <c r="I52" s="34" t="n"/>
      <c r="J52" s="34" t="n"/>
      <c r="K52" s="35">
        <f>IF(A52="","",I52+J52)</f>
        <v/>
      </c>
      <c r="L52" s="36" t="n"/>
      <c r="M52" s="35">
        <f>IF(OR(K52="",L52=""),"",K52*(1-L52))</f>
        <v/>
      </c>
      <c r="N52" s="34" t="n"/>
      <c r="O52" s="34" t="n"/>
      <c r="P52" s="34" t="n"/>
      <c r="Q52" s="34" t="n"/>
      <c r="R52" s="34" t="n"/>
      <c r="S52" s="34" t="n"/>
      <c r="T52" s="34" t="n"/>
      <c r="U52" s="34" t="n"/>
      <c r="V52" s="34" t="n"/>
      <c r="W52" s="35">
        <f>IF(A52="","",SUM(N52:V52))</f>
        <v/>
      </c>
      <c r="X52" s="35">
        <f>IF(OR(M52="",W52=""),"",M52-W52)</f>
        <v/>
      </c>
      <c r="Y52" s="35">
        <f>IF(OR(G52="",X52=""),"",IF(G52="LMNP",0,MAX(0,X52*IFERROR(VLOOKUP(G52,'Paramètres'!$D$2:$F$4,2,FALSE),0))))</f>
        <v/>
      </c>
      <c r="Z52" s="35">
        <f>IF(OR(G52="",X52=""),"",IF(G52="LMNP",0,MAX(0,X52*IFERROR(VLOOKUP(G52,'Paramètres'!$D$2:$F$4,3,FALSE),0))))</f>
        <v/>
      </c>
      <c r="AA52" s="35">
        <f>IF(OR(X52="",Y52="",Z52=""),"",X52-Y52-Z52)</f>
        <v/>
      </c>
      <c r="AB52" s="35">
        <f>IF(AA52="","",AA52*'Paramètres'!$B$3)</f>
        <v/>
      </c>
      <c r="AC52" s="37">
        <f>IF(OR(AA52="",I52=""),"",IFERROR(AA52/(I52*12),0))</f>
        <v/>
      </c>
      <c r="AD52" s="19">
        <f>IF(AA52="","",IF(AA52&gt;=0,"Positif","Négatif"))</f>
        <v/>
      </c>
      <c r="AE52" s="36" t="n"/>
    </row>
    <row r="53">
      <c r="A53" s="12" t="n"/>
      <c r="B53" s="11" t="n"/>
      <c r="C53" s="13" t="n"/>
      <c r="D53" s="11" t="n"/>
      <c r="E53" s="12" t="n"/>
      <c r="F53" s="12" t="n"/>
      <c r="G53" s="12" t="n"/>
      <c r="H53" s="42" t="n"/>
      <c r="I53" s="34" t="n"/>
      <c r="J53" s="34" t="n"/>
      <c r="K53" s="38">
        <f>IF(A53="","",I53+J53)</f>
        <v/>
      </c>
      <c r="L53" s="36" t="n"/>
      <c r="M53" s="38">
        <f>IF(OR(K53="",L53=""),"",K53*(1-L53))</f>
        <v/>
      </c>
      <c r="N53" s="34" t="n"/>
      <c r="O53" s="34" t="n"/>
      <c r="P53" s="34" t="n"/>
      <c r="Q53" s="34" t="n"/>
      <c r="R53" s="34" t="n"/>
      <c r="S53" s="34" t="n"/>
      <c r="T53" s="34" t="n"/>
      <c r="U53" s="34" t="n"/>
      <c r="V53" s="34" t="n"/>
      <c r="W53" s="38">
        <f>IF(A53="","",SUM(N53:V53))</f>
        <v/>
      </c>
      <c r="X53" s="38">
        <f>IF(OR(M53="",W53=""),"",M53-W53)</f>
        <v/>
      </c>
      <c r="Y53" s="38">
        <f>IF(OR(G53="",X53=""),"",IF(G53="LMNP",0,MAX(0,X53*IFERROR(VLOOKUP(G53,'Paramètres'!$D$2:$F$4,2,FALSE),0))))</f>
        <v/>
      </c>
      <c r="Z53" s="38">
        <f>IF(OR(G53="",X53=""),"",IF(G53="LMNP",0,MAX(0,X53*IFERROR(VLOOKUP(G53,'Paramètres'!$D$2:$F$4,3,FALSE),0))))</f>
        <v/>
      </c>
      <c r="AA53" s="38">
        <f>IF(OR(X53="",Y53="",Z53=""),"",X53-Y53-Z53)</f>
        <v/>
      </c>
      <c r="AB53" s="38">
        <f>IF(AA53="","",AA53*'Paramètres'!$B$3)</f>
        <v/>
      </c>
      <c r="AC53" s="39">
        <f>IF(OR(AA53="",I53=""),"",IFERROR(AA53/(I53*12),0))</f>
        <v/>
      </c>
      <c r="AD53" s="22">
        <f>IF(AA53="","",IF(AA53&gt;=0,"Positif","Négatif"))</f>
        <v/>
      </c>
      <c r="AE53" s="36" t="n"/>
    </row>
    <row r="54">
      <c r="A54" s="12" t="n"/>
      <c r="B54" s="11" t="n"/>
      <c r="C54" s="13" t="n"/>
      <c r="D54" s="11" t="n"/>
      <c r="E54" s="12" t="n"/>
      <c r="F54" s="12" t="n"/>
      <c r="G54" s="12" t="n"/>
      <c r="H54" s="42" t="n"/>
      <c r="I54" s="34" t="n"/>
      <c r="J54" s="34" t="n"/>
      <c r="K54" s="35">
        <f>IF(A54="","",I54+J54)</f>
        <v/>
      </c>
      <c r="L54" s="36" t="n"/>
      <c r="M54" s="35">
        <f>IF(OR(K54="",L54=""),"",K54*(1-L54))</f>
        <v/>
      </c>
      <c r="N54" s="34" t="n"/>
      <c r="O54" s="34" t="n"/>
      <c r="P54" s="34" t="n"/>
      <c r="Q54" s="34" t="n"/>
      <c r="R54" s="34" t="n"/>
      <c r="S54" s="34" t="n"/>
      <c r="T54" s="34" t="n"/>
      <c r="U54" s="34" t="n"/>
      <c r="V54" s="34" t="n"/>
      <c r="W54" s="35">
        <f>IF(A54="","",SUM(N54:V54))</f>
        <v/>
      </c>
      <c r="X54" s="35">
        <f>IF(OR(M54="",W54=""),"",M54-W54)</f>
        <v/>
      </c>
      <c r="Y54" s="35">
        <f>IF(OR(G54="",X54=""),"",IF(G54="LMNP",0,MAX(0,X54*IFERROR(VLOOKUP(G54,'Paramètres'!$D$2:$F$4,2,FALSE),0))))</f>
        <v/>
      </c>
      <c r="Z54" s="35">
        <f>IF(OR(G54="",X54=""),"",IF(G54="LMNP",0,MAX(0,X54*IFERROR(VLOOKUP(G54,'Paramètres'!$D$2:$F$4,3,FALSE),0))))</f>
        <v/>
      </c>
      <c r="AA54" s="35">
        <f>IF(OR(X54="",Y54="",Z54=""),"",X54-Y54-Z54)</f>
        <v/>
      </c>
      <c r="AB54" s="35">
        <f>IF(AA54="","",AA54*'Paramètres'!$B$3)</f>
        <v/>
      </c>
      <c r="AC54" s="37">
        <f>IF(OR(AA54="",I54=""),"",IFERROR(AA54/(I54*12),0))</f>
        <v/>
      </c>
      <c r="AD54" s="19">
        <f>IF(AA54="","",IF(AA54&gt;=0,"Positif","Négatif"))</f>
        <v/>
      </c>
      <c r="AE54" s="36" t="n"/>
    </row>
    <row r="55">
      <c r="A55" s="12" t="n"/>
      <c r="B55" s="11" t="n"/>
      <c r="C55" s="13" t="n"/>
      <c r="D55" s="11" t="n"/>
      <c r="E55" s="12" t="n"/>
      <c r="F55" s="12" t="n"/>
      <c r="G55" s="12" t="n"/>
      <c r="H55" s="42" t="n"/>
      <c r="I55" s="34" t="n"/>
      <c r="J55" s="34" t="n"/>
      <c r="K55" s="38">
        <f>IF(A55="","",I55+J55)</f>
        <v/>
      </c>
      <c r="L55" s="36" t="n"/>
      <c r="M55" s="38">
        <f>IF(OR(K55="",L55=""),"",K55*(1-L55))</f>
        <v/>
      </c>
      <c r="N55" s="34" t="n"/>
      <c r="O55" s="34" t="n"/>
      <c r="P55" s="34" t="n"/>
      <c r="Q55" s="34" t="n"/>
      <c r="R55" s="34" t="n"/>
      <c r="S55" s="34" t="n"/>
      <c r="T55" s="34" t="n"/>
      <c r="U55" s="34" t="n"/>
      <c r="V55" s="34" t="n"/>
      <c r="W55" s="38">
        <f>IF(A55="","",SUM(N55:V55))</f>
        <v/>
      </c>
      <c r="X55" s="38">
        <f>IF(OR(M55="",W55=""),"",M55-W55)</f>
        <v/>
      </c>
      <c r="Y55" s="38">
        <f>IF(OR(G55="",X55=""),"",IF(G55="LMNP",0,MAX(0,X55*IFERROR(VLOOKUP(G55,'Paramètres'!$D$2:$F$4,2,FALSE),0))))</f>
        <v/>
      </c>
      <c r="Z55" s="38">
        <f>IF(OR(G55="",X55=""),"",IF(G55="LMNP",0,MAX(0,X55*IFERROR(VLOOKUP(G55,'Paramètres'!$D$2:$F$4,3,FALSE),0))))</f>
        <v/>
      </c>
      <c r="AA55" s="38">
        <f>IF(OR(X55="",Y55="",Z55=""),"",X55-Y55-Z55)</f>
        <v/>
      </c>
      <c r="AB55" s="38">
        <f>IF(AA55="","",AA55*'Paramètres'!$B$3)</f>
        <v/>
      </c>
      <c r="AC55" s="39">
        <f>IF(OR(AA55="",I55=""),"",IFERROR(AA55/(I55*12),0))</f>
        <v/>
      </c>
      <c r="AD55" s="22">
        <f>IF(AA55="","",IF(AA55&gt;=0,"Positif","Négatif"))</f>
        <v/>
      </c>
      <c r="AE55" s="36" t="n"/>
    </row>
    <row r="56">
      <c r="A56" s="12" t="n"/>
      <c r="B56" s="11" t="n"/>
      <c r="C56" s="13" t="n"/>
      <c r="D56" s="11" t="n"/>
      <c r="E56" s="12" t="n"/>
      <c r="F56" s="12" t="n"/>
      <c r="G56" s="12" t="n"/>
      <c r="H56" s="42" t="n"/>
      <c r="I56" s="34" t="n"/>
      <c r="J56" s="34" t="n"/>
      <c r="K56" s="35">
        <f>IF(A56="","",I56+J56)</f>
        <v/>
      </c>
      <c r="L56" s="36" t="n"/>
      <c r="M56" s="35">
        <f>IF(OR(K56="",L56=""),"",K56*(1-L56))</f>
        <v/>
      </c>
      <c r="N56" s="34" t="n"/>
      <c r="O56" s="34" t="n"/>
      <c r="P56" s="34" t="n"/>
      <c r="Q56" s="34" t="n"/>
      <c r="R56" s="34" t="n"/>
      <c r="S56" s="34" t="n"/>
      <c r="T56" s="34" t="n"/>
      <c r="U56" s="34" t="n"/>
      <c r="V56" s="34" t="n"/>
      <c r="W56" s="35">
        <f>IF(A56="","",SUM(N56:V56))</f>
        <v/>
      </c>
      <c r="X56" s="35">
        <f>IF(OR(M56="",W56=""),"",M56-W56)</f>
        <v/>
      </c>
      <c r="Y56" s="35">
        <f>IF(OR(G56="",X56=""),"",IF(G56="LMNP",0,MAX(0,X56*IFERROR(VLOOKUP(G56,'Paramètres'!$D$2:$F$4,2,FALSE),0))))</f>
        <v/>
      </c>
      <c r="Z56" s="35">
        <f>IF(OR(G56="",X56=""),"",IF(G56="LMNP",0,MAX(0,X56*IFERROR(VLOOKUP(G56,'Paramètres'!$D$2:$F$4,3,FALSE),0))))</f>
        <v/>
      </c>
      <c r="AA56" s="35">
        <f>IF(OR(X56="",Y56="",Z56=""),"",X56-Y56-Z56)</f>
        <v/>
      </c>
      <c r="AB56" s="35">
        <f>IF(AA56="","",AA56*'Paramètres'!$B$3)</f>
        <v/>
      </c>
      <c r="AC56" s="37">
        <f>IF(OR(AA56="",I56=""),"",IFERROR(AA56/(I56*12),0))</f>
        <v/>
      </c>
      <c r="AD56" s="19">
        <f>IF(AA56="","",IF(AA56&gt;=0,"Positif","Négatif"))</f>
        <v/>
      </c>
      <c r="AE56" s="36" t="n"/>
    </row>
    <row r="57">
      <c r="A57" s="12" t="n"/>
      <c r="B57" s="11" t="n"/>
      <c r="C57" s="13" t="n"/>
      <c r="D57" s="11" t="n"/>
      <c r="E57" s="12" t="n"/>
      <c r="F57" s="12" t="n"/>
      <c r="G57" s="12" t="n"/>
      <c r="H57" s="42" t="n"/>
      <c r="I57" s="34" t="n"/>
      <c r="J57" s="34" t="n"/>
      <c r="K57" s="38">
        <f>IF(A57="","",I57+J57)</f>
        <v/>
      </c>
      <c r="L57" s="36" t="n"/>
      <c r="M57" s="38">
        <f>IF(OR(K57="",L57=""),"",K57*(1-L57))</f>
        <v/>
      </c>
      <c r="N57" s="34" t="n"/>
      <c r="O57" s="34" t="n"/>
      <c r="P57" s="34" t="n"/>
      <c r="Q57" s="34" t="n"/>
      <c r="R57" s="34" t="n"/>
      <c r="S57" s="34" t="n"/>
      <c r="T57" s="34" t="n"/>
      <c r="U57" s="34" t="n"/>
      <c r="V57" s="34" t="n"/>
      <c r="W57" s="38">
        <f>IF(A57="","",SUM(N57:V57))</f>
        <v/>
      </c>
      <c r="X57" s="38">
        <f>IF(OR(M57="",W57=""),"",M57-W57)</f>
        <v/>
      </c>
      <c r="Y57" s="38">
        <f>IF(OR(G57="",X57=""),"",IF(G57="LMNP",0,MAX(0,X57*IFERROR(VLOOKUP(G57,'Paramètres'!$D$2:$F$4,2,FALSE),0))))</f>
        <v/>
      </c>
      <c r="Z57" s="38">
        <f>IF(OR(G57="",X57=""),"",IF(G57="LMNP",0,MAX(0,X57*IFERROR(VLOOKUP(G57,'Paramètres'!$D$2:$F$4,3,FALSE),0))))</f>
        <v/>
      </c>
      <c r="AA57" s="38">
        <f>IF(OR(X57="",Y57="",Z57=""),"",X57-Y57-Z57)</f>
        <v/>
      </c>
      <c r="AB57" s="38">
        <f>IF(AA57="","",AA57*'Paramètres'!$B$3)</f>
        <v/>
      </c>
      <c r="AC57" s="39">
        <f>IF(OR(AA57="",I57=""),"",IFERROR(AA57/(I57*12),0))</f>
        <v/>
      </c>
      <c r="AD57" s="22">
        <f>IF(AA57="","",IF(AA57&gt;=0,"Positif","Négatif"))</f>
        <v/>
      </c>
      <c r="AE57" s="36" t="n"/>
    </row>
    <row r="58">
      <c r="A58" s="12" t="n"/>
      <c r="B58" s="11" t="n"/>
      <c r="C58" s="13" t="n"/>
      <c r="D58" s="11" t="n"/>
      <c r="E58" s="12" t="n"/>
      <c r="F58" s="12" t="n"/>
      <c r="G58" s="12" t="n"/>
      <c r="H58" s="42" t="n"/>
      <c r="I58" s="34" t="n"/>
      <c r="J58" s="34" t="n"/>
      <c r="K58" s="35">
        <f>IF(A58="","",I58+J58)</f>
        <v/>
      </c>
      <c r="L58" s="36" t="n"/>
      <c r="M58" s="35">
        <f>IF(OR(K58="",L58=""),"",K58*(1-L58))</f>
        <v/>
      </c>
      <c r="N58" s="34" t="n"/>
      <c r="O58" s="34" t="n"/>
      <c r="P58" s="34" t="n"/>
      <c r="Q58" s="34" t="n"/>
      <c r="R58" s="34" t="n"/>
      <c r="S58" s="34" t="n"/>
      <c r="T58" s="34" t="n"/>
      <c r="U58" s="34" t="n"/>
      <c r="V58" s="34" t="n"/>
      <c r="W58" s="35">
        <f>IF(A58="","",SUM(N58:V58))</f>
        <v/>
      </c>
      <c r="X58" s="35">
        <f>IF(OR(M58="",W58=""),"",M58-W58)</f>
        <v/>
      </c>
      <c r="Y58" s="35">
        <f>IF(OR(G58="",X58=""),"",IF(G58="LMNP",0,MAX(0,X58*IFERROR(VLOOKUP(G58,'Paramètres'!$D$2:$F$4,2,FALSE),0))))</f>
        <v/>
      </c>
      <c r="Z58" s="35">
        <f>IF(OR(G58="",X58=""),"",IF(G58="LMNP",0,MAX(0,X58*IFERROR(VLOOKUP(G58,'Paramètres'!$D$2:$F$4,3,FALSE),0))))</f>
        <v/>
      </c>
      <c r="AA58" s="35">
        <f>IF(OR(X58="",Y58="",Z58=""),"",X58-Y58-Z58)</f>
        <v/>
      </c>
      <c r="AB58" s="35">
        <f>IF(AA58="","",AA58*'Paramètres'!$B$3)</f>
        <v/>
      </c>
      <c r="AC58" s="37">
        <f>IF(OR(AA58="",I58=""),"",IFERROR(AA58/(I58*12),0))</f>
        <v/>
      </c>
      <c r="AD58" s="19">
        <f>IF(AA58="","",IF(AA58&gt;=0,"Positif","Négatif"))</f>
        <v/>
      </c>
      <c r="AE58" s="36" t="n"/>
    </row>
    <row r="59">
      <c r="A59" s="12" t="n"/>
      <c r="B59" s="11" t="n"/>
      <c r="C59" s="13" t="n"/>
      <c r="D59" s="11" t="n"/>
      <c r="E59" s="12" t="n"/>
      <c r="F59" s="12" t="n"/>
      <c r="G59" s="12" t="n"/>
      <c r="H59" s="42" t="n"/>
      <c r="I59" s="34" t="n"/>
      <c r="J59" s="34" t="n"/>
      <c r="K59" s="38">
        <f>IF(A59="","",I59+J59)</f>
        <v/>
      </c>
      <c r="L59" s="36" t="n"/>
      <c r="M59" s="38">
        <f>IF(OR(K59="",L59=""),"",K59*(1-L59))</f>
        <v/>
      </c>
      <c r="N59" s="34" t="n"/>
      <c r="O59" s="34" t="n"/>
      <c r="P59" s="34" t="n"/>
      <c r="Q59" s="34" t="n"/>
      <c r="R59" s="34" t="n"/>
      <c r="S59" s="34" t="n"/>
      <c r="T59" s="34" t="n"/>
      <c r="U59" s="34" t="n"/>
      <c r="V59" s="34" t="n"/>
      <c r="W59" s="38">
        <f>IF(A59="","",SUM(N59:V59))</f>
        <v/>
      </c>
      <c r="X59" s="38">
        <f>IF(OR(M59="",W59=""),"",M59-W59)</f>
        <v/>
      </c>
      <c r="Y59" s="38">
        <f>IF(OR(G59="",X59=""),"",IF(G59="LMNP",0,MAX(0,X59*IFERROR(VLOOKUP(G59,'Paramètres'!$D$2:$F$4,2,FALSE),0))))</f>
        <v/>
      </c>
      <c r="Z59" s="38">
        <f>IF(OR(G59="",X59=""),"",IF(G59="LMNP",0,MAX(0,X59*IFERROR(VLOOKUP(G59,'Paramètres'!$D$2:$F$4,3,FALSE),0))))</f>
        <v/>
      </c>
      <c r="AA59" s="38">
        <f>IF(OR(X59="",Y59="",Z59=""),"",X59-Y59-Z59)</f>
        <v/>
      </c>
      <c r="AB59" s="38">
        <f>IF(AA59="","",AA59*'Paramètres'!$B$3)</f>
        <v/>
      </c>
      <c r="AC59" s="39">
        <f>IF(OR(AA59="",I59=""),"",IFERROR(AA59/(I59*12),0))</f>
        <v/>
      </c>
      <c r="AD59" s="22">
        <f>IF(AA59="","",IF(AA59&gt;=0,"Positif","Négatif"))</f>
        <v/>
      </c>
      <c r="AE59" s="36" t="n"/>
    </row>
    <row r="60">
      <c r="A60" s="12" t="n"/>
      <c r="B60" s="11" t="n"/>
      <c r="C60" s="13" t="n"/>
      <c r="D60" s="11" t="n"/>
      <c r="E60" s="12" t="n"/>
      <c r="F60" s="12" t="n"/>
      <c r="G60" s="12" t="n"/>
      <c r="H60" s="42" t="n"/>
      <c r="I60" s="34" t="n"/>
      <c r="J60" s="34" t="n"/>
      <c r="K60" s="35">
        <f>IF(A60="","",I60+J60)</f>
        <v/>
      </c>
      <c r="L60" s="36" t="n"/>
      <c r="M60" s="35">
        <f>IF(OR(K60="",L60=""),"",K60*(1-L60))</f>
        <v/>
      </c>
      <c r="N60" s="34" t="n"/>
      <c r="O60" s="34" t="n"/>
      <c r="P60" s="34" t="n"/>
      <c r="Q60" s="34" t="n"/>
      <c r="R60" s="34" t="n"/>
      <c r="S60" s="34" t="n"/>
      <c r="T60" s="34" t="n"/>
      <c r="U60" s="34" t="n"/>
      <c r="V60" s="34" t="n"/>
      <c r="W60" s="35">
        <f>IF(A60="","",SUM(N60:V60))</f>
        <v/>
      </c>
      <c r="X60" s="35">
        <f>IF(OR(M60="",W60=""),"",M60-W60)</f>
        <v/>
      </c>
      <c r="Y60" s="35">
        <f>IF(OR(G60="",X60=""),"",IF(G60="LMNP",0,MAX(0,X60*IFERROR(VLOOKUP(G60,'Paramètres'!$D$2:$F$4,2,FALSE),0))))</f>
        <v/>
      </c>
      <c r="Z60" s="35">
        <f>IF(OR(G60="",X60=""),"",IF(G60="LMNP",0,MAX(0,X60*IFERROR(VLOOKUP(G60,'Paramètres'!$D$2:$F$4,3,FALSE),0))))</f>
        <v/>
      </c>
      <c r="AA60" s="35">
        <f>IF(OR(X60="",Y60="",Z60=""),"",X60-Y60-Z60)</f>
        <v/>
      </c>
      <c r="AB60" s="35">
        <f>IF(AA60="","",AA60*'Paramètres'!$B$3)</f>
        <v/>
      </c>
      <c r="AC60" s="37">
        <f>IF(OR(AA60="",I60=""),"",IFERROR(AA60/(I60*12),0))</f>
        <v/>
      </c>
      <c r="AD60" s="19">
        <f>IF(AA60="","",IF(AA60&gt;=0,"Positif","Négatif"))</f>
        <v/>
      </c>
      <c r="AE60" s="36" t="n"/>
    </row>
    <row r="61">
      <c r="A61" s="12" t="n"/>
      <c r="B61" s="11" t="n"/>
      <c r="C61" s="13" t="n"/>
      <c r="D61" s="11" t="n"/>
      <c r="E61" s="12" t="n"/>
      <c r="F61" s="12" t="n"/>
      <c r="G61" s="12" t="n"/>
      <c r="H61" s="42" t="n"/>
      <c r="I61" s="34" t="n"/>
      <c r="J61" s="34" t="n"/>
      <c r="K61" s="38">
        <f>IF(A61="","",I61+J61)</f>
        <v/>
      </c>
      <c r="L61" s="36" t="n"/>
      <c r="M61" s="38">
        <f>IF(OR(K61="",L61=""),"",K61*(1-L61))</f>
        <v/>
      </c>
      <c r="N61" s="34" t="n"/>
      <c r="O61" s="34" t="n"/>
      <c r="P61" s="34" t="n"/>
      <c r="Q61" s="34" t="n"/>
      <c r="R61" s="34" t="n"/>
      <c r="S61" s="34" t="n"/>
      <c r="T61" s="34" t="n"/>
      <c r="U61" s="34" t="n"/>
      <c r="V61" s="34" t="n"/>
      <c r="W61" s="38">
        <f>IF(A61="","",SUM(N61:V61))</f>
        <v/>
      </c>
      <c r="X61" s="38">
        <f>IF(OR(M61="",W61=""),"",M61-W61)</f>
        <v/>
      </c>
      <c r="Y61" s="38">
        <f>IF(OR(G61="",X61=""),"",IF(G61="LMNP",0,MAX(0,X61*IFERROR(VLOOKUP(G61,'Paramètres'!$D$2:$F$4,2,FALSE),0))))</f>
        <v/>
      </c>
      <c r="Z61" s="38">
        <f>IF(OR(G61="",X61=""),"",IF(G61="LMNP",0,MAX(0,X61*IFERROR(VLOOKUP(G61,'Paramètres'!$D$2:$F$4,3,FALSE),0))))</f>
        <v/>
      </c>
      <c r="AA61" s="38">
        <f>IF(OR(X61="",Y61="",Z61=""),"",X61-Y61-Z61)</f>
        <v/>
      </c>
      <c r="AB61" s="38">
        <f>IF(AA61="","",AA61*'Paramètres'!$B$3)</f>
        <v/>
      </c>
      <c r="AC61" s="39">
        <f>IF(OR(AA61="",I61=""),"",IFERROR(AA61/(I61*12),0))</f>
        <v/>
      </c>
      <c r="AD61" s="22">
        <f>IF(AA61="","",IF(AA61&gt;=0,"Positif","Négatif"))</f>
        <v/>
      </c>
      <c r="AE61" s="36" t="n"/>
    </row>
    <row r="62">
      <c r="A62" s="12" t="n"/>
      <c r="B62" s="11" t="n"/>
      <c r="C62" s="13" t="n"/>
      <c r="D62" s="11" t="n"/>
      <c r="E62" s="12" t="n"/>
      <c r="F62" s="12" t="n"/>
      <c r="G62" s="12" t="n"/>
      <c r="H62" s="42" t="n"/>
      <c r="I62" s="34" t="n"/>
      <c r="J62" s="34" t="n"/>
      <c r="K62" s="35">
        <f>IF(A62="","",I62+J62)</f>
        <v/>
      </c>
      <c r="L62" s="36" t="n"/>
      <c r="M62" s="35">
        <f>IF(OR(K62="",L62=""),"",K62*(1-L62))</f>
        <v/>
      </c>
      <c r="N62" s="34" t="n"/>
      <c r="O62" s="34" t="n"/>
      <c r="P62" s="34" t="n"/>
      <c r="Q62" s="34" t="n"/>
      <c r="R62" s="34" t="n"/>
      <c r="S62" s="34" t="n"/>
      <c r="T62" s="34" t="n"/>
      <c r="U62" s="34" t="n"/>
      <c r="V62" s="34" t="n"/>
      <c r="W62" s="35">
        <f>IF(A62="","",SUM(N62:V62))</f>
        <v/>
      </c>
      <c r="X62" s="35">
        <f>IF(OR(M62="",W62=""),"",M62-W62)</f>
        <v/>
      </c>
      <c r="Y62" s="35">
        <f>IF(OR(G62="",X62=""),"",IF(G62="LMNP",0,MAX(0,X62*IFERROR(VLOOKUP(G62,'Paramètres'!$D$2:$F$4,2,FALSE),0))))</f>
        <v/>
      </c>
      <c r="Z62" s="35">
        <f>IF(OR(G62="",X62=""),"",IF(G62="LMNP",0,MAX(0,X62*IFERROR(VLOOKUP(G62,'Paramètres'!$D$2:$F$4,3,FALSE),0))))</f>
        <v/>
      </c>
      <c r="AA62" s="35">
        <f>IF(OR(X62="",Y62="",Z62=""),"",X62-Y62-Z62)</f>
        <v/>
      </c>
      <c r="AB62" s="35">
        <f>IF(AA62="","",AA62*'Paramètres'!$B$3)</f>
        <v/>
      </c>
      <c r="AC62" s="37">
        <f>IF(OR(AA62="",I62=""),"",IFERROR(AA62/(I62*12),0))</f>
        <v/>
      </c>
      <c r="AD62" s="19">
        <f>IF(AA62="","",IF(AA62&gt;=0,"Positif","Négatif"))</f>
        <v/>
      </c>
      <c r="AE62" s="36" t="n"/>
    </row>
    <row r="63">
      <c r="A63" s="12" t="n"/>
      <c r="B63" s="11" t="n"/>
      <c r="C63" s="13" t="n"/>
      <c r="D63" s="11" t="n"/>
      <c r="E63" s="12" t="n"/>
      <c r="F63" s="12" t="n"/>
      <c r="G63" s="12" t="n"/>
      <c r="H63" s="42" t="n"/>
      <c r="I63" s="34" t="n"/>
      <c r="J63" s="34" t="n"/>
      <c r="K63" s="38">
        <f>IF(A63="","",I63+J63)</f>
        <v/>
      </c>
      <c r="L63" s="36" t="n"/>
      <c r="M63" s="38">
        <f>IF(OR(K63="",L63=""),"",K63*(1-L63))</f>
        <v/>
      </c>
      <c r="N63" s="34" t="n"/>
      <c r="O63" s="34" t="n"/>
      <c r="P63" s="34" t="n"/>
      <c r="Q63" s="34" t="n"/>
      <c r="R63" s="34" t="n"/>
      <c r="S63" s="34" t="n"/>
      <c r="T63" s="34" t="n"/>
      <c r="U63" s="34" t="n"/>
      <c r="V63" s="34" t="n"/>
      <c r="W63" s="38">
        <f>IF(A63="","",SUM(N63:V63))</f>
        <v/>
      </c>
      <c r="X63" s="38">
        <f>IF(OR(M63="",W63=""),"",M63-W63)</f>
        <v/>
      </c>
      <c r="Y63" s="38">
        <f>IF(OR(G63="",X63=""),"",IF(G63="LMNP",0,MAX(0,X63*IFERROR(VLOOKUP(G63,'Paramètres'!$D$2:$F$4,2,FALSE),0))))</f>
        <v/>
      </c>
      <c r="Z63" s="38">
        <f>IF(OR(G63="",X63=""),"",IF(G63="LMNP",0,MAX(0,X63*IFERROR(VLOOKUP(G63,'Paramètres'!$D$2:$F$4,3,FALSE),0))))</f>
        <v/>
      </c>
      <c r="AA63" s="38">
        <f>IF(OR(X63="",Y63="",Z63=""),"",X63-Y63-Z63)</f>
        <v/>
      </c>
      <c r="AB63" s="38">
        <f>IF(AA63="","",AA63*'Paramètres'!$B$3)</f>
        <v/>
      </c>
      <c r="AC63" s="39">
        <f>IF(OR(AA63="",I63=""),"",IFERROR(AA63/(I63*12),0))</f>
        <v/>
      </c>
      <c r="AD63" s="22">
        <f>IF(AA63="","",IF(AA63&gt;=0,"Positif","Négatif"))</f>
        <v/>
      </c>
      <c r="AE63" s="36" t="n"/>
    </row>
    <row r="64">
      <c r="A64" s="12" t="n"/>
      <c r="B64" s="11" t="n"/>
      <c r="C64" s="13" t="n"/>
      <c r="D64" s="11" t="n"/>
      <c r="E64" s="12" t="n"/>
      <c r="F64" s="12" t="n"/>
      <c r="G64" s="12" t="n"/>
      <c r="H64" s="42" t="n"/>
      <c r="I64" s="34" t="n"/>
      <c r="J64" s="34" t="n"/>
      <c r="K64" s="35">
        <f>IF(A64="","",I64+J64)</f>
        <v/>
      </c>
      <c r="L64" s="36" t="n"/>
      <c r="M64" s="35">
        <f>IF(OR(K64="",L64=""),"",K64*(1-L64))</f>
        <v/>
      </c>
      <c r="N64" s="34" t="n"/>
      <c r="O64" s="34" t="n"/>
      <c r="P64" s="34" t="n"/>
      <c r="Q64" s="34" t="n"/>
      <c r="R64" s="34" t="n"/>
      <c r="S64" s="34" t="n"/>
      <c r="T64" s="34" t="n"/>
      <c r="U64" s="34" t="n"/>
      <c r="V64" s="34" t="n"/>
      <c r="W64" s="35">
        <f>IF(A64="","",SUM(N64:V64))</f>
        <v/>
      </c>
      <c r="X64" s="35">
        <f>IF(OR(M64="",W64=""),"",M64-W64)</f>
        <v/>
      </c>
      <c r="Y64" s="35">
        <f>IF(OR(G64="",X64=""),"",IF(G64="LMNP",0,MAX(0,X64*IFERROR(VLOOKUP(G64,'Paramètres'!$D$2:$F$4,2,FALSE),0))))</f>
        <v/>
      </c>
      <c r="Z64" s="35">
        <f>IF(OR(G64="",X64=""),"",IF(G64="LMNP",0,MAX(0,X64*IFERROR(VLOOKUP(G64,'Paramètres'!$D$2:$F$4,3,FALSE),0))))</f>
        <v/>
      </c>
      <c r="AA64" s="35">
        <f>IF(OR(X64="",Y64="",Z64=""),"",X64-Y64-Z64)</f>
        <v/>
      </c>
      <c r="AB64" s="35">
        <f>IF(AA64="","",AA64*'Paramètres'!$B$3)</f>
        <v/>
      </c>
      <c r="AC64" s="37">
        <f>IF(OR(AA64="",I64=""),"",IFERROR(AA64/(I64*12),0))</f>
        <v/>
      </c>
      <c r="AD64" s="19">
        <f>IF(AA64="","",IF(AA64&gt;=0,"Positif","Négatif"))</f>
        <v/>
      </c>
      <c r="AE64" s="36" t="n"/>
    </row>
    <row r="65">
      <c r="A65" s="12" t="n"/>
      <c r="B65" s="11" t="n"/>
      <c r="C65" s="13" t="n"/>
      <c r="D65" s="11" t="n"/>
      <c r="E65" s="12" t="n"/>
      <c r="F65" s="12" t="n"/>
      <c r="G65" s="12" t="n"/>
      <c r="H65" s="42" t="n"/>
      <c r="I65" s="34" t="n"/>
      <c r="J65" s="34" t="n"/>
      <c r="K65" s="38">
        <f>IF(A65="","",I65+J65)</f>
        <v/>
      </c>
      <c r="L65" s="36" t="n"/>
      <c r="M65" s="38">
        <f>IF(OR(K65="",L65=""),"",K65*(1-L65))</f>
        <v/>
      </c>
      <c r="N65" s="34" t="n"/>
      <c r="O65" s="34" t="n"/>
      <c r="P65" s="34" t="n"/>
      <c r="Q65" s="34" t="n"/>
      <c r="R65" s="34" t="n"/>
      <c r="S65" s="34" t="n"/>
      <c r="T65" s="34" t="n"/>
      <c r="U65" s="34" t="n"/>
      <c r="V65" s="34" t="n"/>
      <c r="W65" s="38">
        <f>IF(A65="","",SUM(N65:V65))</f>
        <v/>
      </c>
      <c r="X65" s="38">
        <f>IF(OR(M65="",W65=""),"",M65-W65)</f>
        <v/>
      </c>
      <c r="Y65" s="38">
        <f>IF(OR(G65="",X65=""),"",IF(G65="LMNP",0,MAX(0,X65*IFERROR(VLOOKUP(G65,'Paramètres'!$D$2:$F$4,2,FALSE),0))))</f>
        <v/>
      </c>
      <c r="Z65" s="38">
        <f>IF(OR(G65="",X65=""),"",IF(G65="LMNP",0,MAX(0,X65*IFERROR(VLOOKUP(G65,'Paramètres'!$D$2:$F$4,3,FALSE),0))))</f>
        <v/>
      </c>
      <c r="AA65" s="38">
        <f>IF(OR(X65="",Y65="",Z65=""),"",X65-Y65-Z65)</f>
        <v/>
      </c>
      <c r="AB65" s="38">
        <f>IF(AA65="","",AA65*'Paramètres'!$B$3)</f>
        <v/>
      </c>
      <c r="AC65" s="39">
        <f>IF(OR(AA65="",I65=""),"",IFERROR(AA65/(I65*12),0))</f>
        <v/>
      </c>
      <c r="AD65" s="22">
        <f>IF(AA65="","",IF(AA65&gt;=0,"Positif","Négatif"))</f>
        <v/>
      </c>
      <c r="AE65" s="36" t="n"/>
    </row>
    <row r="66">
      <c r="A66" s="12" t="n"/>
      <c r="B66" s="11" t="n"/>
      <c r="C66" s="13" t="n"/>
      <c r="D66" s="11" t="n"/>
      <c r="E66" s="12" t="n"/>
      <c r="F66" s="12" t="n"/>
      <c r="G66" s="12" t="n"/>
      <c r="H66" s="42" t="n"/>
      <c r="I66" s="34" t="n"/>
      <c r="J66" s="34" t="n"/>
      <c r="K66" s="35">
        <f>IF(A66="","",I66+J66)</f>
        <v/>
      </c>
      <c r="L66" s="36" t="n"/>
      <c r="M66" s="35">
        <f>IF(OR(K66="",L66=""),"",K66*(1-L66))</f>
        <v/>
      </c>
      <c r="N66" s="34" t="n"/>
      <c r="O66" s="34" t="n"/>
      <c r="P66" s="34" t="n"/>
      <c r="Q66" s="34" t="n"/>
      <c r="R66" s="34" t="n"/>
      <c r="S66" s="34" t="n"/>
      <c r="T66" s="34" t="n"/>
      <c r="U66" s="34" t="n"/>
      <c r="V66" s="34" t="n"/>
      <c r="W66" s="35">
        <f>IF(A66="","",SUM(N66:V66))</f>
        <v/>
      </c>
      <c r="X66" s="35">
        <f>IF(OR(M66="",W66=""),"",M66-W66)</f>
        <v/>
      </c>
      <c r="Y66" s="35">
        <f>IF(OR(G66="",X66=""),"",IF(G66="LMNP",0,MAX(0,X66*IFERROR(VLOOKUP(G66,'Paramètres'!$D$2:$F$4,2,FALSE),0))))</f>
        <v/>
      </c>
      <c r="Z66" s="35">
        <f>IF(OR(G66="",X66=""),"",IF(G66="LMNP",0,MAX(0,X66*IFERROR(VLOOKUP(G66,'Paramètres'!$D$2:$F$4,3,FALSE),0))))</f>
        <v/>
      </c>
      <c r="AA66" s="35">
        <f>IF(OR(X66="",Y66="",Z66=""),"",X66-Y66-Z66)</f>
        <v/>
      </c>
      <c r="AB66" s="35">
        <f>IF(AA66="","",AA66*'Paramètres'!$B$3)</f>
        <v/>
      </c>
      <c r="AC66" s="37">
        <f>IF(OR(AA66="",I66=""),"",IFERROR(AA66/(I66*12),0))</f>
        <v/>
      </c>
      <c r="AD66" s="19">
        <f>IF(AA66="","",IF(AA66&gt;=0,"Positif","Négatif"))</f>
        <v/>
      </c>
      <c r="AE66" s="36" t="n"/>
    </row>
    <row r="67">
      <c r="A67" s="12" t="n"/>
      <c r="B67" s="11" t="n"/>
      <c r="C67" s="13" t="n"/>
      <c r="D67" s="11" t="n"/>
      <c r="E67" s="12" t="n"/>
      <c r="F67" s="12" t="n"/>
      <c r="G67" s="12" t="n"/>
      <c r="H67" s="42" t="n"/>
      <c r="I67" s="34" t="n"/>
      <c r="J67" s="34" t="n"/>
      <c r="K67" s="38">
        <f>IF(A67="","",I67+J67)</f>
        <v/>
      </c>
      <c r="L67" s="36" t="n"/>
      <c r="M67" s="38">
        <f>IF(OR(K67="",L67=""),"",K67*(1-L67))</f>
        <v/>
      </c>
      <c r="N67" s="34" t="n"/>
      <c r="O67" s="34" t="n"/>
      <c r="P67" s="34" t="n"/>
      <c r="Q67" s="34" t="n"/>
      <c r="R67" s="34" t="n"/>
      <c r="S67" s="34" t="n"/>
      <c r="T67" s="34" t="n"/>
      <c r="U67" s="34" t="n"/>
      <c r="V67" s="34" t="n"/>
      <c r="W67" s="38">
        <f>IF(A67="","",SUM(N67:V67))</f>
        <v/>
      </c>
      <c r="X67" s="38">
        <f>IF(OR(M67="",W67=""),"",M67-W67)</f>
        <v/>
      </c>
      <c r="Y67" s="38">
        <f>IF(OR(G67="",X67=""),"",IF(G67="LMNP",0,MAX(0,X67*IFERROR(VLOOKUP(G67,'Paramètres'!$D$2:$F$4,2,FALSE),0))))</f>
        <v/>
      </c>
      <c r="Z67" s="38">
        <f>IF(OR(G67="",X67=""),"",IF(G67="LMNP",0,MAX(0,X67*IFERROR(VLOOKUP(G67,'Paramètres'!$D$2:$F$4,3,FALSE),0))))</f>
        <v/>
      </c>
      <c r="AA67" s="38">
        <f>IF(OR(X67="",Y67="",Z67=""),"",X67-Y67-Z67)</f>
        <v/>
      </c>
      <c r="AB67" s="38">
        <f>IF(AA67="","",AA67*'Paramètres'!$B$3)</f>
        <v/>
      </c>
      <c r="AC67" s="39">
        <f>IF(OR(AA67="",I67=""),"",IFERROR(AA67/(I67*12),0))</f>
        <v/>
      </c>
      <c r="AD67" s="22">
        <f>IF(AA67="","",IF(AA67&gt;=0,"Positif","Négatif"))</f>
        <v/>
      </c>
      <c r="AE67" s="36" t="n"/>
    </row>
    <row r="68">
      <c r="A68" s="12" t="n"/>
      <c r="B68" s="11" t="n"/>
      <c r="C68" s="13" t="n"/>
      <c r="D68" s="11" t="n"/>
      <c r="E68" s="12" t="n"/>
      <c r="F68" s="12" t="n"/>
      <c r="G68" s="12" t="n"/>
      <c r="H68" s="42" t="n"/>
      <c r="I68" s="34" t="n"/>
      <c r="J68" s="34" t="n"/>
      <c r="K68" s="35">
        <f>IF(A68="","",I68+J68)</f>
        <v/>
      </c>
      <c r="L68" s="36" t="n"/>
      <c r="M68" s="35">
        <f>IF(OR(K68="",L68=""),"",K68*(1-L68))</f>
        <v/>
      </c>
      <c r="N68" s="34" t="n"/>
      <c r="O68" s="34" t="n"/>
      <c r="P68" s="34" t="n"/>
      <c r="Q68" s="34" t="n"/>
      <c r="R68" s="34" t="n"/>
      <c r="S68" s="34" t="n"/>
      <c r="T68" s="34" t="n"/>
      <c r="U68" s="34" t="n"/>
      <c r="V68" s="34" t="n"/>
      <c r="W68" s="35">
        <f>IF(A68="","",SUM(N68:V68))</f>
        <v/>
      </c>
      <c r="X68" s="35">
        <f>IF(OR(M68="",W68=""),"",M68-W68)</f>
        <v/>
      </c>
      <c r="Y68" s="35">
        <f>IF(OR(G68="",X68=""),"",IF(G68="LMNP",0,MAX(0,X68*IFERROR(VLOOKUP(G68,'Paramètres'!$D$2:$F$4,2,FALSE),0))))</f>
        <v/>
      </c>
      <c r="Z68" s="35">
        <f>IF(OR(G68="",X68=""),"",IF(G68="LMNP",0,MAX(0,X68*IFERROR(VLOOKUP(G68,'Paramètres'!$D$2:$F$4,3,FALSE),0))))</f>
        <v/>
      </c>
      <c r="AA68" s="35">
        <f>IF(OR(X68="",Y68="",Z68=""),"",X68-Y68-Z68)</f>
        <v/>
      </c>
      <c r="AB68" s="35">
        <f>IF(AA68="","",AA68*'Paramètres'!$B$3)</f>
        <v/>
      </c>
      <c r="AC68" s="37">
        <f>IF(OR(AA68="",I68=""),"",IFERROR(AA68/(I68*12),0))</f>
        <v/>
      </c>
      <c r="AD68" s="19">
        <f>IF(AA68="","",IF(AA68&gt;=0,"Positif","Négatif"))</f>
        <v/>
      </c>
      <c r="AE68" s="36" t="n"/>
    </row>
    <row r="69">
      <c r="A69" s="12" t="n"/>
      <c r="B69" s="11" t="n"/>
      <c r="C69" s="13" t="n"/>
      <c r="D69" s="11" t="n"/>
      <c r="E69" s="12" t="n"/>
      <c r="F69" s="12" t="n"/>
      <c r="G69" s="12" t="n"/>
      <c r="H69" s="42" t="n"/>
      <c r="I69" s="34" t="n"/>
      <c r="J69" s="34" t="n"/>
      <c r="K69" s="38">
        <f>IF(A69="","",I69+J69)</f>
        <v/>
      </c>
      <c r="L69" s="36" t="n"/>
      <c r="M69" s="38">
        <f>IF(OR(K69="",L69=""),"",K69*(1-L69))</f>
        <v/>
      </c>
      <c r="N69" s="34" t="n"/>
      <c r="O69" s="34" t="n"/>
      <c r="P69" s="34" t="n"/>
      <c r="Q69" s="34" t="n"/>
      <c r="R69" s="34" t="n"/>
      <c r="S69" s="34" t="n"/>
      <c r="T69" s="34" t="n"/>
      <c r="U69" s="34" t="n"/>
      <c r="V69" s="34" t="n"/>
      <c r="W69" s="38">
        <f>IF(A69="","",SUM(N69:V69))</f>
        <v/>
      </c>
      <c r="X69" s="38">
        <f>IF(OR(M69="",W69=""),"",M69-W69)</f>
        <v/>
      </c>
      <c r="Y69" s="38">
        <f>IF(OR(G69="",X69=""),"",IF(G69="LMNP",0,MAX(0,X69*IFERROR(VLOOKUP(G69,'Paramètres'!$D$2:$F$4,2,FALSE),0))))</f>
        <v/>
      </c>
      <c r="Z69" s="38">
        <f>IF(OR(G69="",X69=""),"",IF(G69="LMNP",0,MAX(0,X69*IFERROR(VLOOKUP(G69,'Paramètres'!$D$2:$F$4,3,FALSE),0))))</f>
        <v/>
      </c>
      <c r="AA69" s="38">
        <f>IF(OR(X69="",Y69="",Z69=""),"",X69-Y69-Z69)</f>
        <v/>
      </c>
      <c r="AB69" s="38">
        <f>IF(AA69="","",AA69*'Paramètres'!$B$3)</f>
        <v/>
      </c>
      <c r="AC69" s="39">
        <f>IF(OR(AA69="",I69=""),"",IFERROR(AA69/(I69*12),0))</f>
        <v/>
      </c>
      <c r="AD69" s="22">
        <f>IF(AA69="","",IF(AA69&gt;=0,"Positif","Négatif"))</f>
        <v/>
      </c>
      <c r="AE69" s="36" t="n"/>
    </row>
    <row r="70">
      <c r="A70" s="12" t="n"/>
      <c r="B70" s="11" t="n"/>
      <c r="C70" s="13" t="n"/>
      <c r="D70" s="11" t="n"/>
      <c r="E70" s="12" t="n"/>
      <c r="F70" s="12" t="n"/>
      <c r="G70" s="12" t="n"/>
      <c r="H70" s="42" t="n"/>
      <c r="I70" s="34" t="n"/>
      <c r="J70" s="34" t="n"/>
      <c r="K70" s="35">
        <f>IF(A70="","",I70+J70)</f>
        <v/>
      </c>
      <c r="L70" s="36" t="n"/>
      <c r="M70" s="35">
        <f>IF(OR(K70="",L70=""),"",K70*(1-L70))</f>
        <v/>
      </c>
      <c r="N70" s="34" t="n"/>
      <c r="O70" s="34" t="n"/>
      <c r="P70" s="34" t="n"/>
      <c r="Q70" s="34" t="n"/>
      <c r="R70" s="34" t="n"/>
      <c r="S70" s="34" t="n"/>
      <c r="T70" s="34" t="n"/>
      <c r="U70" s="34" t="n"/>
      <c r="V70" s="34" t="n"/>
      <c r="W70" s="35">
        <f>IF(A70="","",SUM(N70:V70))</f>
        <v/>
      </c>
      <c r="X70" s="35">
        <f>IF(OR(M70="",W70=""),"",M70-W70)</f>
        <v/>
      </c>
      <c r="Y70" s="35">
        <f>IF(OR(G70="",X70=""),"",IF(G70="LMNP",0,MAX(0,X70*IFERROR(VLOOKUP(G70,'Paramètres'!$D$2:$F$4,2,FALSE),0))))</f>
        <v/>
      </c>
      <c r="Z70" s="35">
        <f>IF(OR(G70="",X70=""),"",IF(G70="LMNP",0,MAX(0,X70*IFERROR(VLOOKUP(G70,'Paramètres'!$D$2:$F$4,3,FALSE),0))))</f>
        <v/>
      </c>
      <c r="AA70" s="35">
        <f>IF(OR(X70="",Y70="",Z70=""),"",X70-Y70-Z70)</f>
        <v/>
      </c>
      <c r="AB70" s="35">
        <f>IF(AA70="","",AA70*'Paramètres'!$B$3)</f>
        <v/>
      </c>
      <c r="AC70" s="37">
        <f>IF(OR(AA70="",I70=""),"",IFERROR(AA70/(I70*12),0))</f>
        <v/>
      </c>
      <c r="AD70" s="19">
        <f>IF(AA70="","",IF(AA70&gt;=0,"Positif","Négatif"))</f>
        <v/>
      </c>
      <c r="AE70" s="36" t="n"/>
    </row>
    <row r="71">
      <c r="A71" s="12" t="n"/>
      <c r="B71" s="11" t="n"/>
      <c r="C71" s="13" t="n"/>
      <c r="D71" s="11" t="n"/>
      <c r="E71" s="12" t="n"/>
      <c r="F71" s="12" t="n"/>
      <c r="G71" s="12" t="n"/>
      <c r="H71" s="42" t="n"/>
      <c r="I71" s="34" t="n"/>
      <c r="J71" s="34" t="n"/>
      <c r="K71" s="38">
        <f>IF(A71="","",I71+J71)</f>
        <v/>
      </c>
      <c r="L71" s="36" t="n"/>
      <c r="M71" s="38">
        <f>IF(OR(K71="",L71=""),"",K71*(1-L71))</f>
        <v/>
      </c>
      <c r="N71" s="34" t="n"/>
      <c r="O71" s="34" t="n"/>
      <c r="P71" s="34" t="n"/>
      <c r="Q71" s="34" t="n"/>
      <c r="R71" s="34" t="n"/>
      <c r="S71" s="34" t="n"/>
      <c r="T71" s="34" t="n"/>
      <c r="U71" s="34" t="n"/>
      <c r="V71" s="34" t="n"/>
      <c r="W71" s="38">
        <f>IF(A71="","",SUM(N71:V71))</f>
        <v/>
      </c>
      <c r="X71" s="38">
        <f>IF(OR(M71="",W71=""),"",M71-W71)</f>
        <v/>
      </c>
      <c r="Y71" s="38">
        <f>IF(OR(G71="",X71=""),"",IF(G71="LMNP",0,MAX(0,X71*IFERROR(VLOOKUP(G71,'Paramètres'!$D$2:$F$4,2,FALSE),0))))</f>
        <v/>
      </c>
      <c r="Z71" s="38">
        <f>IF(OR(G71="",X71=""),"",IF(G71="LMNP",0,MAX(0,X71*IFERROR(VLOOKUP(G71,'Paramètres'!$D$2:$F$4,3,FALSE),0))))</f>
        <v/>
      </c>
      <c r="AA71" s="38">
        <f>IF(OR(X71="",Y71="",Z71=""),"",X71-Y71-Z71)</f>
        <v/>
      </c>
      <c r="AB71" s="38">
        <f>IF(AA71="","",AA71*'Paramètres'!$B$3)</f>
        <v/>
      </c>
      <c r="AC71" s="39">
        <f>IF(OR(AA71="",I71=""),"",IFERROR(AA71/(I71*12),0))</f>
        <v/>
      </c>
      <c r="AD71" s="22">
        <f>IF(AA71="","",IF(AA71&gt;=0,"Positif","Négatif"))</f>
        <v/>
      </c>
      <c r="AE71" s="36" t="n"/>
    </row>
    <row r="72">
      <c r="A72" s="12" t="n"/>
      <c r="B72" s="11" t="n"/>
      <c r="C72" s="13" t="n"/>
      <c r="D72" s="11" t="n"/>
      <c r="E72" s="12" t="n"/>
      <c r="F72" s="12" t="n"/>
      <c r="G72" s="12" t="n"/>
      <c r="H72" s="42" t="n"/>
      <c r="I72" s="34" t="n"/>
      <c r="J72" s="34" t="n"/>
      <c r="K72" s="35">
        <f>IF(A72="","",I72+J72)</f>
        <v/>
      </c>
      <c r="L72" s="36" t="n"/>
      <c r="M72" s="35">
        <f>IF(OR(K72="",L72=""),"",K72*(1-L72))</f>
        <v/>
      </c>
      <c r="N72" s="34" t="n"/>
      <c r="O72" s="34" t="n"/>
      <c r="P72" s="34" t="n"/>
      <c r="Q72" s="34" t="n"/>
      <c r="R72" s="34" t="n"/>
      <c r="S72" s="34" t="n"/>
      <c r="T72" s="34" t="n"/>
      <c r="U72" s="34" t="n"/>
      <c r="V72" s="34" t="n"/>
      <c r="W72" s="35">
        <f>IF(A72="","",SUM(N72:V72))</f>
        <v/>
      </c>
      <c r="X72" s="35">
        <f>IF(OR(M72="",W72=""),"",M72-W72)</f>
        <v/>
      </c>
      <c r="Y72" s="35">
        <f>IF(OR(G72="",X72=""),"",IF(G72="LMNP",0,MAX(0,X72*IFERROR(VLOOKUP(G72,'Paramètres'!$D$2:$F$4,2,FALSE),0))))</f>
        <v/>
      </c>
      <c r="Z72" s="35">
        <f>IF(OR(G72="",X72=""),"",IF(G72="LMNP",0,MAX(0,X72*IFERROR(VLOOKUP(G72,'Paramètres'!$D$2:$F$4,3,FALSE),0))))</f>
        <v/>
      </c>
      <c r="AA72" s="35">
        <f>IF(OR(X72="",Y72="",Z72=""),"",X72-Y72-Z72)</f>
        <v/>
      </c>
      <c r="AB72" s="35">
        <f>IF(AA72="","",AA72*'Paramètres'!$B$3)</f>
        <v/>
      </c>
      <c r="AC72" s="37">
        <f>IF(OR(AA72="",I72=""),"",IFERROR(AA72/(I72*12),0))</f>
        <v/>
      </c>
      <c r="AD72" s="19">
        <f>IF(AA72="","",IF(AA72&gt;=0,"Positif","Négatif"))</f>
        <v/>
      </c>
      <c r="AE72" s="36" t="n"/>
    </row>
    <row r="73">
      <c r="A73" s="12" t="n"/>
      <c r="B73" s="11" t="n"/>
      <c r="C73" s="13" t="n"/>
      <c r="D73" s="11" t="n"/>
      <c r="E73" s="12" t="n"/>
      <c r="F73" s="12" t="n"/>
      <c r="G73" s="12" t="n"/>
      <c r="H73" s="42" t="n"/>
      <c r="I73" s="34" t="n"/>
      <c r="J73" s="34" t="n"/>
      <c r="K73" s="38">
        <f>IF(A73="","",I73+J73)</f>
        <v/>
      </c>
      <c r="L73" s="36" t="n"/>
      <c r="M73" s="38">
        <f>IF(OR(K73="",L73=""),"",K73*(1-L73))</f>
        <v/>
      </c>
      <c r="N73" s="34" t="n"/>
      <c r="O73" s="34" t="n"/>
      <c r="P73" s="34" t="n"/>
      <c r="Q73" s="34" t="n"/>
      <c r="R73" s="34" t="n"/>
      <c r="S73" s="34" t="n"/>
      <c r="T73" s="34" t="n"/>
      <c r="U73" s="34" t="n"/>
      <c r="V73" s="34" t="n"/>
      <c r="W73" s="38">
        <f>IF(A73="","",SUM(N73:V73))</f>
        <v/>
      </c>
      <c r="X73" s="38">
        <f>IF(OR(M73="",W73=""),"",M73-W73)</f>
        <v/>
      </c>
      <c r="Y73" s="38">
        <f>IF(OR(G73="",X73=""),"",IF(G73="LMNP",0,MAX(0,X73*IFERROR(VLOOKUP(G73,'Paramètres'!$D$2:$F$4,2,FALSE),0))))</f>
        <v/>
      </c>
      <c r="Z73" s="38">
        <f>IF(OR(G73="",X73=""),"",IF(G73="LMNP",0,MAX(0,X73*IFERROR(VLOOKUP(G73,'Paramètres'!$D$2:$F$4,3,FALSE),0))))</f>
        <v/>
      </c>
      <c r="AA73" s="38">
        <f>IF(OR(X73="",Y73="",Z73=""),"",X73-Y73-Z73)</f>
        <v/>
      </c>
      <c r="AB73" s="38">
        <f>IF(AA73="","",AA73*'Paramètres'!$B$3)</f>
        <v/>
      </c>
      <c r="AC73" s="39">
        <f>IF(OR(AA73="",I73=""),"",IFERROR(AA73/(I73*12),0))</f>
        <v/>
      </c>
      <c r="AD73" s="22">
        <f>IF(AA73="","",IF(AA73&gt;=0,"Positif","Négatif"))</f>
        <v/>
      </c>
      <c r="AE73" s="36" t="n"/>
    </row>
    <row r="74">
      <c r="A74" s="12" t="n"/>
      <c r="B74" s="11" t="n"/>
      <c r="C74" s="13" t="n"/>
      <c r="D74" s="11" t="n"/>
      <c r="E74" s="12" t="n"/>
      <c r="F74" s="12" t="n"/>
      <c r="G74" s="12" t="n"/>
      <c r="H74" s="42" t="n"/>
      <c r="I74" s="34" t="n"/>
      <c r="J74" s="34" t="n"/>
      <c r="K74" s="35">
        <f>IF(A74="","",I74+J74)</f>
        <v/>
      </c>
      <c r="L74" s="36" t="n"/>
      <c r="M74" s="35">
        <f>IF(OR(K74="",L74=""),"",K74*(1-L74))</f>
        <v/>
      </c>
      <c r="N74" s="34" t="n"/>
      <c r="O74" s="34" t="n"/>
      <c r="P74" s="34" t="n"/>
      <c r="Q74" s="34" t="n"/>
      <c r="R74" s="34" t="n"/>
      <c r="S74" s="34" t="n"/>
      <c r="T74" s="34" t="n"/>
      <c r="U74" s="34" t="n"/>
      <c r="V74" s="34" t="n"/>
      <c r="W74" s="35">
        <f>IF(A74="","",SUM(N74:V74))</f>
        <v/>
      </c>
      <c r="X74" s="35">
        <f>IF(OR(M74="",W74=""),"",M74-W74)</f>
        <v/>
      </c>
      <c r="Y74" s="35">
        <f>IF(OR(G74="",X74=""),"",IF(G74="LMNP",0,MAX(0,X74*IFERROR(VLOOKUP(G74,'Paramètres'!$D$2:$F$4,2,FALSE),0))))</f>
        <v/>
      </c>
      <c r="Z74" s="35">
        <f>IF(OR(G74="",X74=""),"",IF(G74="LMNP",0,MAX(0,X74*IFERROR(VLOOKUP(G74,'Paramètres'!$D$2:$F$4,3,FALSE),0))))</f>
        <v/>
      </c>
      <c r="AA74" s="35">
        <f>IF(OR(X74="",Y74="",Z74=""),"",X74-Y74-Z74)</f>
        <v/>
      </c>
      <c r="AB74" s="35">
        <f>IF(AA74="","",AA74*'Paramètres'!$B$3)</f>
        <v/>
      </c>
      <c r="AC74" s="37">
        <f>IF(OR(AA74="",I74=""),"",IFERROR(AA74/(I74*12),0))</f>
        <v/>
      </c>
      <c r="AD74" s="19">
        <f>IF(AA74="","",IF(AA74&gt;=0,"Positif","Négatif"))</f>
        <v/>
      </c>
      <c r="AE74" s="36" t="n"/>
    </row>
    <row r="75">
      <c r="A75" s="12" t="n"/>
      <c r="B75" s="11" t="n"/>
      <c r="C75" s="13" t="n"/>
      <c r="D75" s="11" t="n"/>
      <c r="E75" s="12" t="n"/>
      <c r="F75" s="12" t="n"/>
      <c r="G75" s="12" t="n"/>
      <c r="H75" s="42" t="n"/>
      <c r="I75" s="34" t="n"/>
      <c r="J75" s="34" t="n"/>
      <c r="K75" s="38">
        <f>IF(A75="","",I75+J75)</f>
        <v/>
      </c>
      <c r="L75" s="36" t="n"/>
      <c r="M75" s="38">
        <f>IF(OR(K75="",L75=""),"",K75*(1-L75))</f>
        <v/>
      </c>
      <c r="N75" s="34" t="n"/>
      <c r="O75" s="34" t="n"/>
      <c r="P75" s="34" t="n"/>
      <c r="Q75" s="34" t="n"/>
      <c r="R75" s="34" t="n"/>
      <c r="S75" s="34" t="n"/>
      <c r="T75" s="34" t="n"/>
      <c r="U75" s="34" t="n"/>
      <c r="V75" s="34" t="n"/>
      <c r="W75" s="38">
        <f>IF(A75="","",SUM(N75:V75))</f>
        <v/>
      </c>
      <c r="X75" s="38">
        <f>IF(OR(M75="",W75=""),"",M75-W75)</f>
        <v/>
      </c>
      <c r="Y75" s="38">
        <f>IF(OR(G75="",X75=""),"",IF(G75="LMNP",0,MAX(0,X75*IFERROR(VLOOKUP(G75,'Paramètres'!$D$2:$F$4,2,FALSE),0))))</f>
        <v/>
      </c>
      <c r="Z75" s="38">
        <f>IF(OR(G75="",X75=""),"",IF(G75="LMNP",0,MAX(0,X75*IFERROR(VLOOKUP(G75,'Paramètres'!$D$2:$F$4,3,FALSE),0))))</f>
        <v/>
      </c>
      <c r="AA75" s="38">
        <f>IF(OR(X75="",Y75="",Z75=""),"",X75-Y75-Z75)</f>
        <v/>
      </c>
      <c r="AB75" s="38">
        <f>IF(AA75="","",AA75*'Paramètres'!$B$3)</f>
        <v/>
      </c>
      <c r="AC75" s="39">
        <f>IF(OR(AA75="",I75=""),"",IFERROR(AA75/(I75*12),0))</f>
        <v/>
      </c>
      <c r="AD75" s="22">
        <f>IF(AA75="","",IF(AA75&gt;=0,"Positif","Négatif"))</f>
        <v/>
      </c>
      <c r="AE75" s="36" t="n"/>
    </row>
    <row r="76">
      <c r="A76" s="12" t="n"/>
      <c r="B76" s="11" t="n"/>
      <c r="C76" s="13" t="n"/>
      <c r="D76" s="11" t="n"/>
      <c r="E76" s="12" t="n"/>
      <c r="F76" s="12" t="n"/>
      <c r="G76" s="12" t="n"/>
      <c r="H76" s="42" t="n"/>
      <c r="I76" s="34" t="n"/>
      <c r="J76" s="34" t="n"/>
      <c r="K76" s="35">
        <f>IF(A76="","",I76+J76)</f>
        <v/>
      </c>
      <c r="L76" s="36" t="n"/>
      <c r="M76" s="35">
        <f>IF(OR(K76="",L76=""),"",K76*(1-L76))</f>
        <v/>
      </c>
      <c r="N76" s="34" t="n"/>
      <c r="O76" s="34" t="n"/>
      <c r="P76" s="34" t="n"/>
      <c r="Q76" s="34" t="n"/>
      <c r="R76" s="34" t="n"/>
      <c r="S76" s="34" t="n"/>
      <c r="T76" s="34" t="n"/>
      <c r="U76" s="34" t="n"/>
      <c r="V76" s="34" t="n"/>
      <c r="W76" s="35">
        <f>IF(A76="","",SUM(N76:V76))</f>
        <v/>
      </c>
      <c r="X76" s="35">
        <f>IF(OR(M76="",W76=""),"",M76-W76)</f>
        <v/>
      </c>
      <c r="Y76" s="35">
        <f>IF(OR(G76="",X76=""),"",IF(G76="LMNP",0,MAX(0,X76*IFERROR(VLOOKUP(G76,'Paramètres'!$D$2:$F$4,2,FALSE),0))))</f>
        <v/>
      </c>
      <c r="Z76" s="35">
        <f>IF(OR(G76="",X76=""),"",IF(G76="LMNP",0,MAX(0,X76*IFERROR(VLOOKUP(G76,'Paramètres'!$D$2:$F$4,3,FALSE),0))))</f>
        <v/>
      </c>
      <c r="AA76" s="35">
        <f>IF(OR(X76="",Y76="",Z76=""),"",X76-Y76-Z76)</f>
        <v/>
      </c>
      <c r="AB76" s="35">
        <f>IF(AA76="","",AA76*'Paramètres'!$B$3)</f>
        <v/>
      </c>
      <c r="AC76" s="37">
        <f>IF(OR(AA76="",I76=""),"",IFERROR(AA76/(I76*12),0))</f>
        <v/>
      </c>
      <c r="AD76" s="19">
        <f>IF(AA76="","",IF(AA76&gt;=0,"Positif","Négatif"))</f>
        <v/>
      </c>
      <c r="AE76" s="36" t="n"/>
    </row>
    <row r="77">
      <c r="A77" s="12" t="n"/>
      <c r="B77" s="11" t="n"/>
      <c r="C77" s="13" t="n"/>
      <c r="D77" s="11" t="n"/>
      <c r="E77" s="12" t="n"/>
      <c r="F77" s="12" t="n"/>
      <c r="G77" s="12" t="n"/>
      <c r="H77" s="42" t="n"/>
      <c r="I77" s="34" t="n"/>
      <c r="J77" s="34" t="n"/>
      <c r="K77" s="38">
        <f>IF(A77="","",I77+J77)</f>
        <v/>
      </c>
      <c r="L77" s="36" t="n"/>
      <c r="M77" s="38">
        <f>IF(OR(K77="",L77=""),"",K77*(1-L77))</f>
        <v/>
      </c>
      <c r="N77" s="34" t="n"/>
      <c r="O77" s="34" t="n"/>
      <c r="P77" s="34" t="n"/>
      <c r="Q77" s="34" t="n"/>
      <c r="R77" s="34" t="n"/>
      <c r="S77" s="34" t="n"/>
      <c r="T77" s="34" t="n"/>
      <c r="U77" s="34" t="n"/>
      <c r="V77" s="34" t="n"/>
      <c r="W77" s="38">
        <f>IF(A77="","",SUM(N77:V77))</f>
        <v/>
      </c>
      <c r="X77" s="38">
        <f>IF(OR(M77="",W77=""),"",M77-W77)</f>
        <v/>
      </c>
      <c r="Y77" s="38">
        <f>IF(OR(G77="",X77=""),"",IF(G77="LMNP",0,MAX(0,X77*IFERROR(VLOOKUP(G77,'Paramètres'!$D$2:$F$4,2,FALSE),0))))</f>
        <v/>
      </c>
      <c r="Z77" s="38">
        <f>IF(OR(G77="",X77=""),"",IF(G77="LMNP",0,MAX(0,X77*IFERROR(VLOOKUP(G77,'Paramètres'!$D$2:$F$4,3,FALSE),0))))</f>
        <v/>
      </c>
      <c r="AA77" s="38">
        <f>IF(OR(X77="",Y77="",Z77=""),"",X77-Y77-Z77)</f>
        <v/>
      </c>
      <c r="AB77" s="38">
        <f>IF(AA77="","",AA77*'Paramètres'!$B$3)</f>
        <v/>
      </c>
      <c r="AC77" s="39">
        <f>IF(OR(AA77="",I77=""),"",IFERROR(AA77/(I77*12),0))</f>
        <v/>
      </c>
      <c r="AD77" s="22">
        <f>IF(AA77="","",IF(AA77&gt;=0,"Positif","Négatif"))</f>
        <v/>
      </c>
      <c r="AE77" s="36" t="n"/>
    </row>
    <row r="78">
      <c r="A78" s="12" t="n"/>
      <c r="B78" s="11" t="n"/>
      <c r="C78" s="13" t="n"/>
      <c r="D78" s="11" t="n"/>
      <c r="E78" s="12" t="n"/>
      <c r="F78" s="12" t="n"/>
      <c r="G78" s="12" t="n"/>
      <c r="H78" s="42" t="n"/>
      <c r="I78" s="34" t="n"/>
      <c r="J78" s="34" t="n"/>
      <c r="K78" s="35">
        <f>IF(A78="","",I78+J78)</f>
        <v/>
      </c>
      <c r="L78" s="36" t="n"/>
      <c r="M78" s="35">
        <f>IF(OR(K78="",L78=""),"",K78*(1-L78))</f>
        <v/>
      </c>
      <c r="N78" s="34" t="n"/>
      <c r="O78" s="34" t="n"/>
      <c r="P78" s="34" t="n"/>
      <c r="Q78" s="34" t="n"/>
      <c r="R78" s="34" t="n"/>
      <c r="S78" s="34" t="n"/>
      <c r="T78" s="34" t="n"/>
      <c r="U78" s="34" t="n"/>
      <c r="V78" s="34" t="n"/>
      <c r="W78" s="35">
        <f>IF(A78="","",SUM(N78:V78))</f>
        <v/>
      </c>
      <c r="X78" s="35">
        <f>IF(OR(M78="",W78=""),"",M78-W78)</f>
        <v/>
      </c>
      <c r="Y78" s="35">
        <f>IF(OR(G78="",X78=""),"",IF(G78="LMNP",0,MAX(0,X78*IFERROR(VLOOKUP(G78,'Paramètres'!$D$2:$F$4,2,FALSE),0))))</f>
        <v/>
      </c>
      <c r="Z78" s="35">
        <f>IF(OR(G78="",X78=""),"",IF(G78="LMNP",0,MAX(0,X78*IFERROR(VLOOKUP(G78,'Paramètres'!$D$2:$F$4,3,FALSE),0))))</f>
        <v/>
      </c>
      <c r="AA78" s="35">
        <f>IF(OR(X78="",Y78="",Z78=""),"",X78-Y78-Z78)</f>
        <v/>
      </c>
      <c r="AB78" s="35">
        <f>IF(AA78="","",AA78*'Paramètres'!$B$3)</f>
        <v/>
      </c>
      <c r="AC78" s="37">
        <f>IF(OR(AA78="",I78=""),"",IFERROR(AA78/(I78*12),0))</f>
        <v/>
      </c>
      <c r="AD78" s="19">
        <f>IF(AA78="","",IF(AA78&gt;=0,"Positif","Négatif"))</f>
        <v/>
      </c>
      <c r="AE78" s="36" t="n"/>
    </row>
    <row r="79">
      <c r="A79" s="12" t="n"/>
      <c r="B79" s="11" t="n"/>
      <c r="C79" s="13" t="n"/>
      <c r="D79" s="11" t="n"/>
      <c r="E79" s="12" t="n"/>
      <c r="F79" s="12" t="n"/>
      <c r="G79" s="12" t="n"/>
      <c r="H79" s="42" t="n"/>
      <c r="I79" s="34" t="n"/>
      <c r="J79" s="34" t="n"/>
      <c r="K79" s="38">
        <f>IF(A79="","",I79+J79)</f>
        <v/>
      </c>
      <c r="L79" s="36" t="n"/>
      <c r="M79" s="38">
        <f>IF(OR(K79="",L79=""),"",K79*(1-L79))</f>
        <v/>
      </c>
      <c r="N79" s="34" t="n"/>
      <c r="O79" s="34" t="n"/>
      <c r="P79" s="34" t="n"/>
      <c r="Q79" s="34" t="n"/>
      <c r="R79" s="34" t="n"/>
      <c r="S79" s="34" t="n"/>
      <c r="T79" s="34" t="n"/>
      <c r="U79" s="34" t="n"/>
      <c r="V79" s="34" t="n"/>
      <c r="W79" s="38">
        <f>IF(A79="","",SUM(N79:V79))</f>
        <v/>
      </c>
      <c r="X79" s="38">
        <f>IF(OR(M79="",W79=""),"",M79-W79)</f>
        <v/>
      </c>
      <c r="Y79" s="38">
        <f>IF(OR(G79="",X79=""),"",IF(G79="LMNP",0,MAX(0,X79*IFERROR(VLOOKUP(G79,'Paramètres'!$D$2:$F$4,2,FALSE),0))))</f>
        <v/>
      </c>
      <c r="Z79" s="38">
        <f>IF(OR(G79="",X79=""),"",IF(G79="LMNP",0,MAX(0,X79*IFERROR(VLOOKUP(G79,'Paramètres'!$D$2:$F$4,3,FALSE),0))))</f>
        <v/>
      </c>
      <c r="AA79" s="38">
        <f>IF(OR(X79="",Y79="",Z79=""),"",X79-Y79-Z79)</f>
        <v/>
      </c>
      <c r="AB79" s="38">
        <f>IF(AA79="","",AA79*'Paramètres'!$B$3)</f>
        <v/>
      </c>
      <c r="AC79" s="39">
        <f>IF(OR(AA79="",I79=""),"",IFERROR(AA79/(I79*12),0))</f>
        <v/>
      </c>
      <c r="AD79" s="22">
        <f>IF(AA79="","",IF(AA79&gt;=0,"Positif","Négatif"))</f>
        <v/>
      </c>
      <c r="AE79" s="36" t="n"/>
    </row>
    <row r="80">
      <c r="A80" s="12" t="n"/>
      <c r="B80" s="11" t="n"/>
      <c r="C80" s="13" t="n"/>
      <c r="D80" s="11" t="n"/>
      <c r="E80" s="12" t="n"/>
      <c r="F80" s="12" t="n"/>
      <c r="G80" s="12" t="n"/>
      <c r="H80" s="42" t="n"/>
      <c r="I80" s="34" t="n"/>
      <c r="J80" s="34" t="n"/>
      <c r="K80" s="35">
        <f>IF(A80="","",I80+J80)</f>
        <v/>
      </c>
      <c r="L80" s="36" t="n"/>
      <c r="M80" s="35">
        <f>IF(OR(K80="",L80=""),"",K80*(1-L80))</f>
        <v/>
      </c>
      <c r="N80" s="34" t="n"/>
      <c r="O80" s="34" t="n"/>
      <c r="P80" s="34" t="n"/>
      <c r="Q80" s="34" t="n"/>
      <c r="R80" s="34" t="n"/>
      <c r="S80" s="34" t="n"/>
      <c r="T80" s="34" t="n"/>
      <c r="U80" s="34" t="n"/>
      <c r="V80" s="34" t="n"/>
      <c r="W80" s="35">
        <f>IF(A80="","",SUM(N80:V80))</f>
        <v/>
      </c>
      <c r="X80" s="35">
        <f>IF(OR(M80="",W80=""),"",M80-W80)</f>
        <v/>
      </c>
      <c r="Y80" s="35">
        <f>IF(OR(G80="",X80=""),"",IF(G80="LMNP",0,MAX(0,X80*IFERROR(VLOOKUP(G80,'Paramètres'!$D$2:$F$4,2,FALSE),0))))</f>
        <v/>
      </c>
      <c r="Z80" s="35">
        <f>IF(OR(G80="",X80=""),"",IF(G80="LMNP",0,MAX(0,X80*IFERROR(VLOOKUP(G80,'Paramètres'!$D$2:$F$4,3,FALSE),0))))</f>
        <v/>
      </c>
      <c r="AA80" s="35">
        <f>IF(OR(X80="",Y80="",Z80=""),"",X80-Y80-Z80)</f>
        <v/>
      </c>
      <c r="AB80" s="35">
        <f>IF(AA80="","",AA80*'Paramètres'!$B$3)</f>
        <v/>
      </c>
      <c r="AC80" s="37">
        <f>IF(OR(AA80="",I80=""),"",IFERROR(AA80/(I80*12),0))</f>
        <v/>
      </c>
      <c r="AD80" s="19">
        <f>IF(AA80="","",IF(AA80&gt;=0,"Positif","Négatif"))</f>
        <v/>
      </c>
      <c r="AE80" s="36" t="n"/>
    </row>
    <row r="81">
      <c r="A81" s="12" t="n"/>
      <c r="B81" s="11" t="n"/>
      <c r="C81" s="13" t="n"/>
      <c r="D81" s="11" t="n"/>
      <c r="E81" s="12" t="n"/>
      <c r="F81" s="12" t="n"/>
      <c r="G81" s="12" t="n"/>
      <c r="H81" s="42" t="n"/>
      <c r="I81" s="34" t="n"/>
      <c r="J81" s="34" t="n"/>
      <c r="K81" s="38">
        <f>IF(A81="","",I81+J81)</f>
        <v/>
      </c>
      <c r="L81" s="36" t="n"/>
      <c r="M81" s="38">
        <f>IF(OR(K81="",L81=""),"",K81*(1-L81))</f>
        <v/>
      </c>
      <c r="N81" s="34" t="n"/>
      <c r="O81" s="34" t="n"/>
      <c r="P81" s="34" t="n"/>
      <c r="Q81" s="34" t="n"/>
      <c r="R81" s="34" t="n"/>
      <c r="S81" s="34" t="n"/>
      <c r="T81" s="34" t="n"/>
      <c r="U81" s="34" t="n"/>
      <c r="V81" s="34" t="n"/>
      <c r="W81" s="38">
        <f>IF(A81="","",SUM(N81:V81))</f>
        <v/>
      </c>
      <c r="X81" s="38">
        <f>IF(OR(M81="",W81=""),"",M81-W81)</f>
        <v/>
      </c>
      <c r="Y81" s="38">
        <f>IF(OR(G81="",X81=""),"",IF(G81="LMNP",0,MAX(0,X81*IFERROR(VLOOKUP(G81,'Paramètres'!$D$2:$F$4,2,FALSE),0))))</f>
        <v/>
      </c>
      <c r="Z81" s="38">
        <f>IF(OR(G81="",X81=""),"",IF(G81="LMNP",0,MAX(0,X81*IFERROR(VLOOKUP(G81,'Paramètres'!$D$2:$F$4,3,FALSE),0))))</f>
        <v/>
      </c>
      <c r="AA81" s="38">
        <f>IF(OR(X81="",Y81="",Z81=""),"",X81-Y81-Z81)</f>
        <v/>
      </c>
      <c r="AB81" s="38">
        <f>IF(AA81="","",AA81*'Paramètres'!$B$3)</f>
        <v/>
      </c>
      <c r="AC81" s="39">
        <f>IF(OR(AA81="",I81=""),"",IFERROR(AA81/(I81*12),0))</f>
        <v/>
      </c>
      <c r="AD81" s="22">
        <f>IF(AA81="","",IF(AA81&gt;=0,"Positif","Négatif"))</f>
        <v/>
      </c>
      <c r="AE81" s="36" t="n"/>
    </row>
    <row r="82">
      <c r="A82" s="12" t="n"/>
      <c r="B82" s="11" t="n"/>
      <c r="C82" s="13" t="n"/>
      <c r="D82" s="11" t="n"/>
      <c r="E82" s="12" t="n"/>
      <c r="F82" s="12" t="n"/>
      <c r="G82" s="12" t="n"/>
      <c r="H82" s="42" t="n"/>
      <c r="I82" s="34" t="n"/>
      <c r="J82" s="34" t="n"/>
      <c r="K82" s="35">
        <f>IF(A82="","",I82+J82)</f>
        <v/>
      </c>
      <c r="L82" s="36" t="n"/>
      <c r="M82" s="35">
        <f>IF(OR(K82="",L82=""),"",K82*(1-L82))</f>
        <v/>
      </c>
      <c r="N82" s="34" t="n"/>
      <c r="O82" s="34" t="n"/>
      <c r="P82" s="34" t="n"/>
      <c r="Q82" s="34" t="n"/>
      <c r="R82" s="34" t="n"/>
      <c r="S82" s="34" t="n"/>
      <c r="T82" s="34" t="n"/>
      <c r="U82" s="34" t="n"/>
      <c r="V82" s="34" t="n"/>
      <c r="W82" s="35">
        <f>IF(A82="","",SUM(N82:V82))</f>
        <v/>
      </c>
      <c r="X82" s="35">
        <f>IF(OR(M82="",W82=""),"",M82-W82)</f>
        <v/>
      </c>
      <c r="Y82" s="35">
        <f>IF(OR(G82="",X82=""),"",IF(G82="LMNP",0,MAX(0,X82*IFERROR(VLOOKUP(G82,'Paramètres'!$D$2:$F$4,2,FALSE),0))))</f>
        <v/>
      </c>
      <c r="Z82" s="35">
        <f>IF(OR(G82="",X82=""),"",IF(G82="LMNP",0,MAX(0,X82*IFERROR(VLOOKUP(G82,'Paramètres'!$D$2:$F$4,3,FALSE),0))))</f>
        <v/>
      </c>
      <c r="AA82" s="35">
        <f>IF(OR(X82="",Y82="",Z82=""),"",X82-Y82-Z82)</f>
        <v/>
      </c>
      <c r="AB82" s="35">
        <f>IF(AA82="","",AA82*'Paramètres'!$B$3)</f>
        <v/>
      </c>
      <c r="AC82" s="37">
        <f>IF(OR(AA82="",I82=""),"",IFERROR(AA82/(I82*12),0))</f>
        <v/>
      </c>
      <c r="AD82" s="19">
        <f>IF(AA82="","",IF(AA82&gt;=0,"Positif","Négatif"))</f>
        <v/>
      </c>
      <c r="AE82" s="36" t="n"/>
    </row>
    <row r="83">
      <c r="A83" s="12" t="n"/>
      <c r="B83" s="11" t="n"/>
      <c r="C83" s="13" t="n"/>
      <c r="D83" s="11" t="n"/>
      <c r="E83" s="12" t="n"/>
      <c r="F83" s="12" t="n"/>
      <c r="G83" s="12" t="n"/>
      <c r="H83" s="42" t="n"/>
      <c r="I83" s="34" t="n"/>
      <c r="J83" s="34" t="n"/>
      <c r="K83" s="38">
        <f>IF(A83="","",I83+J83)</f>
        <v/>
      </c>
      <c r="L83" s="36" t="n"/>
      <c r="M83" s="38">
        <f>IF(OR(K83="",L83=""),"",K83*(1-L83))</f>
        <v/>
      </c>
      <c r="N83" s="34" t="n"/>
      <c r="O83" s="34" t="n"/>
      <c r="P83" s="34" t="n"/>
      <c r="Q83" s="34" t="n"/>
      <c r="R83" s="34" t="n"/>
      <c r="S83" s="34" t="n"/>
      <c r="T83" s="34" t="n"/>
      <c r="U83" s="34" t="n"/>
      <c r="V83" s="34" t="n"/>
      <c r="W83" s="38">
        <f>IF(A83="","",SUM(N83:V83))</f>
        <v/>
      </c>
      <c r="X83" s="38">
        <f>IF(OR(M83="",W83=""),"",M83-W83)</f>
        <v/>
      </c>
      <c r="Y83" s="38">
        <f>IF(OR(G83="",X83=""),"",IF(G83="LMNP",0,MAX(0,X83*IFERROR(VLOOKUP(G83,'Paramètres'!$D$2:$F$4,2,FALSE),0))))</f>
        <v/>
      </c>
      <c r="Z83" s="38">
        <f>IF(OR(G83="",X83=""),"",IF(G83="LMNP",0,MAX(0,X83*IFERROR(VLOOKUP(G83,'Paramètres'!$D$2:$F$4,3,FALSE),0))))</f>
        <v/>
      </c>
      <c r="AA83" s="38">
        <f>IF(OR(X83="",Y83="",Z83=""),"",X83-Y83-Z83)</f>
        <v/>
      </c>
      <c r="AB83" s="38">
        <f>IF(AA83="","",AA83*'Paramètres'!$B$3)</f>
        <v/>
      </c>
      <c r="AC83" s="39">
        <f>IF(OR(AA83="",I83=""),"",IFERROR(AA83/(I83*12),0))</f>
        <v/>
      </c>
      <c r="AD83" s="22">
        <f>IF(AA83="","",IF(AA83&gt;=0,"Positif","Négatif"))</f>
        <v/>
      </c>
      <c r="AE83" s="36" t="n"/>
    </row>
    <row r="84">
      <c r="A84" s="12" t="n"/>
      <c r="B84" s="11" t="n"/>
      <c r="C84" s="13" t="n"/>
      <c r="D84" s="11" t="n"/>
      <c r="E84" s="12" t="n"/>
      <c r="F84" s="12" t="n"/>
      <c r="G84" s="12" t="n"/>
      <c r="H84" s="42" t="n"/>
      <c r="I84" s="34" t="n"/>
      <c r="J84" s="34" t="n"/>
      <c r="K84" s="35">
        <f>IF(A84="","",I84+J84)</f>
        <v/>
      </c>
      <c r="L84" s="36" t="n"/>
      <c r="M84" s="35">
        <f>IF(OR(K84="",L84=""),"",K84*(1-L84))</f>
        <v/>
      </c>
      <c r="N84" s="34" t="n"/>
      <c r="O84" s="34" t="n"/>
      <c r="P84" s="34" t="n"/>
      <c r="Q84" s="34" t="n"/>
      <c r="R84" s="34" t="n"/>
      <c r="S84" s="34" t="n"/>
      <c r="T84" s="34" t="n"/>
      <c r="U84" s="34" t="n"/>
      <c r="V84" s="34" t="n"/>
      <c r="W84" s="35">
        <f>IF(A84="","",SUM(N84:V84))</f>
        <v/>
      </c>
      <c r="X84" s="35">
        <f>IF(OR(M84="",W84=""),"",M84-W84)</f>
        <v/>
      </c>
      <c r="Y84" s="35">
        <f>IF(OR(G84="",X84=""),"",IF(G84="LMNP",0,MAX(0,X84*IFERROR(VLOOKUP(G84,'Paramètres'!$D$2:$F$4,2,FALSE),0))))</f>
        <v/>
      </c>
      <c r="Z84" s="35">
        <f>IF(OR(G84="",X84=""),"",IF(G84="LMNP",0,MAX(0,X84*IFERROR(VLOOKUP(G84,'Paramètres'!$D$2:$F$4,3,FALSE),0))))</f>
        <v/>
      </c>
      <c r="AA84" s="35">
        <f>IF(OR(X84="",Y84="",Z84=""),"",X84-Y84-Z84)</f>
        <v/>
      </c>
      <c r="AB84" s="35">
        <f>IF(AA84="","",AA84*'Paramètres'!$B$3)</f>
        <v/>
      </c>
      <c r="AC84" s="37">
        <f>IF(OR(AA84="",I84=""),"",IFERROR(AA84/(I84*12),0))</f>
        <v/>
      </c>
      <c r="AD84" s="19">
        <f>IF(AA84="","",IF(AA84&gt;=0,"Positif","Négatif"))</f>
        <v/>
      </c>
      <c r="AE84" s="36" t="n"/>
    </row>
    <row r="85">
      <c r="A85" s="12" t="n"/>
      <c r="B85" s="11" t="n"/>
      <c r="C85" s="13" t="n"/>
      <c r="D85" s="11" t="n"/>
      <c r="E85" s="12" t="n"/>
      <c r="F85" s="12" t="n"/>
      <c r="G85" s="12" t="n"/>
      <c r="H85" s="42" t="n"/>
      <c r="I85" s="34" t="n"/>
      <c r="J85" s="34" t="n"/>
      <c r="K85" s="38">
        <f>IF(A85="","",I85+J85)</f>
        <v/>
      </c>
      <c r="L85" s="36" t="n"/>
      <c r="M85" s="38">
        <f>IF(OR(K85="",L85=""),"",K85*(1-L85))</f>
        <v/>
      </c>
      <c r="N85" s="34" t="n"/>
      <c r="O85" s="34" t="n"/>
      <c r="P85" s="34" t="n"/>
      <c r="Q85" s="34" t="n"/>
      <c r="R85" s="34" t="n"/>
      <c r="S85" s="34" t="n"/>
      <c r="T85" s="34" t="n"/>
      <c r="U85" s="34" t="n"/>
      <c r="V85" s="34" t="n"/>
      <c r="W85" s="38">
        <f>IF(A85="","",SUM(N85:V85))</f>
        <v/>
      </c>
      <c r="X85" s="38">
        <f>IF(OR(M85="",W85=""),"",M85-W85)</f>
        <v/>
      </c>
      <c r="Y85" s="38">
        <f>IF(OR(G85="",X85=""),"",IF(G85="LMNP",0,MAX(0,X85*IFERROR(VLOOKUP(G85,'Paramètres'!$D$2:$F$4,2,FALSE),0))))</f>
        <v/>
      </c>
      <c r="Z85" s="38">
        <f>IF(OR(G85="",X85=""),"",IF(G85="LMNP",0,MAX(0,X85*IFERROR(VLOOKUP(G85,'Paramètres'!$D$2:$F$4,3,FALSE),0))))</f>
        <v/>
      </c>
      <c r="AA85" s="38">
        <f>IF(OR(X85="",Y85="",Z85=""),"",X85-Y85-Z85)</f>
        <v/>
      </c>
      <c r="AB85" s="38">
        <f>IF(AA85="","",AA85*'Paramètres'!$B$3)</f>
        <v/>
      </c>
      <c r="AC85" s="39">
        <f>IF(OR(AA85="",I85=""),"",IFERROR(AA85/(I85*12),0))</f>
        <v/>
      </c>
      <c r="AD85" s="22">
        <f>IF(AA85="","",IF(AA85&gt;=0,"Positif","Négatif"))</f>
        <v/>
      </c>
      <c r="AE85" s="36" t="n"/>
    </row>
    <row r="86">
      <c r="A86" s="12" t="n"/>
      <c r="B86" s="11" t="n"/>
      <c r="C86" s="13" t="n"/>
      <c r="D86" s="11" t="n"/>
      <c r="E86" s="12" t="n"/>
      <c r="F86" s="12" t="n"/>
      <c r="G86" s="12" t="n"/>
      <c r="H86" s="42" t="n"/>
      <c r="I86" s="34" t="n"/>
      <c r="J86" s="34" t="n"/>
      <c r="K86" s="35">
        <f>IF(A86="","",I86+J86)</f>
        <v/>
      </c>
      <c r="L86" s="36" t="n"/>
      <c r="M86" s="35">
        <f>IF(OR(K86="",L86=""),"",K86*(1-L86))</f>
        <v/>
      </c>
      <c r="N86" s="34" t="n"/>
      <c r="O86" s="34" t="n"/>
      <c r="P86" s="34" t="n"/>
      <c r="Q86" s="34" t="n"/>
      <c r="R86" s="34" t="n"/>
      <c r="S86" s="34" t="n"/>
      <c r="T86" s="34" t="n"/>
      <c r="U86" s="34" t="n"/>
      <c r="V86" s="34" t="n"/>
      <c r="W86" s="35">
        <f>IF(A86="","",SUM(N86:V86))</f>
        <v/>
      </c>
      <c r="X86" s="35">
        <f>IF(OR(M86="",W86=""),"",M86-W86)</f>
        <v/>
      </c>
      <c r="Y86" s="35">
        <f>IF(OR(G86="",X86=""),"",IF(G86="LMNP",0,MAX(0,X86*IFERROR(VLOOKUP(G86,'Paramètres'!$D$2:$F$4,2,FALSE),0))))</f>
        <v/>
      </c>
      <c r="Z86" s="35">
        <f>IF(OR(G86="",X86=""),"",IF(G86="LMNP",0,MAX(0,X86*IFERROR(VLOOKUP(G86,'Paramètres'!$D$2:$F$4,3,FALSE),0))))</f>
        <v/>
      </c>
      <c r="AA86" s="35">
        <f>IF(OR(X86="",Y86="",Z86=""),"",X86-Y86-Z86)</f>
        <v/>
      </c>
      <c r="AB86" s="35">
        <f>IF(AA86="","",AA86*'Paramètres'!$B$3)</f>
        <v/>
      </c>
      <c r="AC86" s="37">
        <f>IF(OR(AA86="",I86=""),"",IFERROR(AA86/(I86*12),0))</f>
        <v/>
      </c>
      <c r="AD86" s="19">
        <f>IF(AA86="","",IF(AA86&gt;=0,"Positif","Négatif"))</f>
        <v/>
      </c>
      <c r="AE86" s="36" t="n"/>
    </row>
    <row r="87">
      <c r="A87" s="12" t="n"/>
      <c r="B87" s="11" t="n"/>
      <c r="C87" s="13" t="n"/>
      <c r="D87" s="11" t="n"/>
      <c r="E87" s="12" t="n"/>
      <c r="F87" s="12" t="n"/>
      <c r="G87" s="12" t="n"/>
      <c r="H87" s="42" t="n"/>
      <c r="I87" s="34" t="n"/>
      <c r="J87" s="34" t="n"/>
      <c r="K87" s="38">
        <f>IF(A87="","",I87+J87)</f>
        <v/>
      </c>
      <c r="L87" s="36" t="n"/>
      <c r="M87" s="38">
        <f>IF(OR(K87="",L87=""),"",K87*(1-L87))</f>
        <v/>
      </c>
      <c r="N87" s="34" t="n"/>
      <c r="O87" s="34" t="n"/>
      <c r="P87" s="34" t="n"/>
      <c r="Q87" s="34" t="n"/>
      <c r="R87" s="34" t="n"/>
      <c r="S87" s="34" t="n"/>
      <c r="T87" s="34" t="n"/>
      <c r="U87" s="34" t="n"/>
      <c r="V87" s="34" t="n"/>
      <c r="W87" s="38">
        <f>IF(A87="","",SUM(N87:V87))</f>
        <v/>
      </c>
      <c r="X87" s="38">
        <f>IF(OR(M87="",W87=""),"",M87-W87)</f>
        <v/>
      </c>
      <c r="Y87" s="38">
        <f>IF(OR(G87="",X87=""),"",IF(G87="LMNP",0,MAX(0,X87*IFERROR(VLOOKUP(G87,'Paramètres'!$D$2:$F$4,2,FALSE),0))))</f>
        <v/>
      </c>
      <c r="Z87" s="38">
        <f>IF(OR(G87="",X87=""),"",IF(G87="LMNP",0,MAX(0,X87*IFERROR(VLOOKUP(G87,'Paramètres'!$D$2:$F$4,3,FALSE),0))))</f>
        <v/>
      </c>
      <c r="AA87" s="38">
        <f>IF(OR(X87="",Y87="",Z87=""),"",X87-Y87-Z87)</f>
        <v/>
      </c>
      <c r="AB87" s="38">
        <f>IF(AA87="","",AA87*'Paramètres'!$B$3)</f>
        <v/>
      </c>
      <c r="AC87" s="39">
        <f>IF(OR(AA87="",I87=""),"",IFERROR(AA87/(I87*12),0))</f>
        <v/>
      </c>
      <c r="AD87" s="22">
        <f>IF(AA87="","",IF(AA87&gt;=0,"Positif","Négatif"))</f>
        <v/>
      </c>
      <c r="AE87" s="36" t="n"/>
    </row>
    <row r="88">
      <c r="A88" s="12" t="n"/>
      <c r="B88" s="11" t="n"/>
      <c r="C88" s="13" t="n"/>
      <c r="D88" s="11" t="n"/>
      <c r="E88" s="12" t="n"/>
      <c r="F88" s="12" t="n"/>
      <c r="G88" s="12" t="n"/>
      <c r="H88" s="42" t="n"/>
      <c r="I88" s="34" t="n"/>
      <c r="J88" s="34" t="n"/>
      <c r="K88" s="35">
        <f>IF(A88="","",I88+J88)</f>
        <v/>
      </c>
      <c r="L88" s="36" t="n"/>
      <c r="M88" s="35">
        <f>IF(OR(K88="",L88=""),"",K88*(1-L88))</f>
        <v/>
      </c>
      <c r="N88" s="34" t="n"/>
      <c r="O88" s="34" t="n"/>
      <c r="P88" s="34" t="n"/>
      <c r="Q88" s="34" t="n"/>
      <c r="R88" s="34" t="n"/>
      <c r="S88" s="34" t="n"/>
      <c r="T88" s="34" t="n"/>
      <c r="U88" s="34" t="n"/>
      <c r="V88" s="34" t="n"/>
      <c r="W88" s="35">
        <f>IF(A88="","",SUM(N88:V88))</f>
        <v/>
      </c>
      <c r="X88" s="35">
        <f>IF(OR(M88="",W88=""),"",M88-W88)</f>
        <v/>
      </c>
      <c r="Y88" s="35">
        <f>IF(OR(G88="",X88=""),"",IF(G88="LMNP",0,MAX(0,X88*IFERROR(VLOOKUP(G88,'Paramètres'!$D$2:$F$4,2,FALSE),0))))</f>
        <v/>
      </c>
      <c r="Z88" s="35">
        <f>IF(OR(G88="",X88=""),"",IF(G88="LMNP",0,MAX(0,X88*IFERROR(VLOOKUP(G88,'Paramètres'!$D$2:$F$4,3,FALSE),0))))</f>
        <v/>
      </c>
      <c r="AA88" s="35">
        <f>IF(OR(X88="",Y88="",Z88=""),"",X88-Y88-Z88)</f>
        <v/>
      </c>
      <c r="AB88" s="35">
        <f>IF(AA88="","",AA88*'Paramètres'!$B$3)</f>
        <v/>
      </c>
      <c r="AC88" s="37">
        <f>IF(OR(AA88="",I88=""),"",IFERROR(AA88/(I88*12),0))</f>
        <v/>
      </c>
      <c r="AD88" s="19">
        <f>IF(AA88="","",IF(AA88&gt;=0,"Positif","Négatif"))</f>
        <v/>
      </c>
      <c r="AE88" s="36" t="n"/>
    </row>
    <row r="89">
      <c r="A89" s="12" t="n"/>
      <c r="B89" s="11" t="n"/>
      <c r="C89" s="13" t="n"/>
      <c r="D89" s="11" t="n"/>
      <c r="E89" s="12" t="n"/>
      <c r="F89" s="12" t="n"/>
      <c r="G89" s="12" t="n"/>
      <c r="H89" s="42" t="n"/>
      <c r="I89" s="34" t="n"/>
      <c r="J89" s="34" t="n"/>
      <c r="K89" s="38">
        <f>IF(A89="","",I89+J89)</f>
        <v/>
      </c>
      <c r="L89" s="36" t="n"/>
      <c r="M89" s="38">
        <f>IF(OR(K89="",L89=""),"",K89*(1-L89))</f>
        <v/>
      </c>
      <c r="N89" s="34" t="n"/>
      <c r="O89" s="34" t="n"/>
      <c r="P89" s="34" t="n"/>
      <c r="Q89" s="34" t="n"/>
      <c r="R89" s="34" t="n"/>
      <c r="S89" s="34" t="n"/>
      <c r="T89" s="34" t="n"/>
      <c r="U89" s="34" t="n"/>
      <c r="V89" s="34" t="n"/>
      <c r="W89" s="38">
        <f>IF(A89="","",SUM(N89:V89))</f>
        <v/>
      </c>
      <c r="X89" s="38">
        <f>IF(OR(M89="",W89=""),"",M89-W89)</f>
        <v/>
      </c>
      <c r="Y89" s="38">
        <f>IF(OR(G89="",X89=""),"",IF(G89="LMNP",0,MAX(0,X89*IFERROR(VLOOKUP(G89,'Paramètres'!$D$2:$F$4,2,FALSE),0))))</f>
        <v/>
      </c>
      <c r="Z89" s="38">
        <f>IF(OR(G89="",X89=""),"",IF(G89="LMNP",0,MAX(0,X89*IFERROR(VLOOKUP(G89,'Paramètres'!$D$2:$F$4,3,FALSE),0))))</f>
        <v/>
      </c>
      <c r="AA89" s="38">
        <f>IF(OR(X89="",Y89="",Z89=""),"",X89-Y89-Z89)</f>
        <v/>
      </c>
      <c r="AB89" s="38">
        <f>IF(AA89="","",AA89*'Paramètres'!$B$3)</f>
        <v/>
      </c>
      <c r="AC89" s="39">
        <f>IF(OR(AA89="",I89=""),"",IFERROR(AA89/(I89*12),0))</f>
        <v/>
      </c>
      <c r="AD89" s="22">
        <f>IF(AA89="","",IF(AA89&gt;=0,"Positif","Négatif"))</f>
        <v/>
      </c>
      <c r="AE89" s="36" t="n"/>
    </row>
    <row r="90">
      <c r="A90" s="12" t="n"/>
      <c r="B90" s="11" t="n"/>
      <c r="C90" s="13" t="n"/>
      <c r="D90" s="11" t="n"/>
      <c r="E90" s="12" t="n"/>
      <c r="F90" s="12" t="n"/>
      <c r="G90" s="12" t="n"/>
      <c r="H90" s="42" t="n"/>
      <c r="I90" s="34" t="n"/>
      <c r="J90" s="34" t="n"/>
      <c r="K90" s="35">
        <f>IF(A90="","",I90+J90)</f>
        <v/>
      </c>
      <c r="L90" s="36" t="n"/>
      <c r="M90" s="35">
        <f>IF(OR(K90="",L90=""),"",K90*(1-L90))</f>
        <v/>
      </c>
      <c r="N90" s="34" t="n"/>
      <c r="O90" s="34" t="n"/>
      <c r="P90" s="34" t="n"/>
      <c r="Q90" s="34" t="n"/>
      <c r="R90" s="34" t="n"/>
      <c r="S90" s="34" t="n"/>
      <c r="T90" s="34" t="n"/>
      <c r="U90" s="34" t="n"/>
      <c r="V90" s="34" t="n"/>
      <c r="W90" s="35">
        <f>IF(A90="","",SUM(N90:V90))</f>
        <v/>
      </c>
      <c r="X90" s="35">
        <f>IF(OR(M90="",W90=""),"",M90-W90)</f>
        <v/>
      </c>
      <c r="Y90" s="35">
        <f>IF(OR(G90="",X90=""),"",IF(G90="LMNP",0,MAX(0,X90*IFERROR(VLOOKUP(G90,'Paramètres'!$D$2:$F$4,2,FALSE),0))))</f>
        <v/>
      </c>
      <c r="Z90" s="35">
        <f>IF(OR(G90="",X90=""),"",IF(G90="LMNP",0,MAX(0,X90*IFERROR(VLOOKUP(G90,'Paramètres'!$D$2:$F$4,3,FALSE),0))))</f>
        <v/>
      </c>
      <c r="AA90" s="35">
        <f>IF(OR(X90="",Y90="",Z90=""),"",X90-Y90-Z90)</f>
        <v/>
      </c>
      <c r="AB90" s="35">
        <f>IF(AA90="","",AA90*'Paramètres'!$B$3)</f>
        <v/>
      </c>
      <c r="AC90" s="37">
        <f>IF(OR(AA90="",I90=""),"",IFERROR(AA90/(I90*12),0))</f>
        <v/>
      </c>
      <c r="AD90" s="19">
        <f>IF(AA90="","",IF(AA90&gt;=0,"Positif","Négatif"))</f>
        <v/>
      </c>
      <c r="AE90" s="36" t="n"/>
    </row>
    <row r="91">
      <c r="A91" s="12" t="n"/>
      <c r="B91" s="11" t="n"/>
      <c r="C91" s="13" t="n"/>
      <c r="D91" s="11" t="n"/>
      <c r="E91" s="12" t="n"/>
      <c r="F91" s="12" t="n"/>
      <c r="G91" s="12" t="n"/>
      <c r="H91" s="42" t="n"/>
      <c r="I91" s="34" t="n"/>
      <c r="J91" s="34" t="n"/>
      <c r="K91" s="38">
        <f>IF(A91="","",I91+J91)</f>
        <v/>
      </c>
      <c r="L91" s="36" t="n"/>
      <c r="M91" s="38">
        <f>IF(OR(K91="",L91=""),"",K91*(1-L91))</f>
        <v/>
      </c>
      <c r="N91" s="34" t="n"/>
      <c r="O91" s="34" t="n"/>
      <c r="P91" s="34" t="n"/>
      <c r="Q91" s="34" t="n"/>
      <c r="R91" s="34" t="n"/>
      <c r="S91" s="34" t="n"/>
      <c r="T91" s="34" t="n"/>
      <c r="U91" s="34" t="n"/>
      <c r="V91" s="34" t="n"/>
      <c r="W91" s="38">
        <f>IF(A91="","",SUM(N91:V91))</f>
        <v/>
      </c>
      <c r="X91" s="38">
        <f>IF(OR(M91="",W91=""),"",M91-W91)</f>
        <v/>
      </c>
      <c r="Y91" s="38">
        <f>IF(OR(G91="",X91=""),"",IF(G91="LMNP",0,MAX(0,X91*IFERROR(VLOOKUP(G91,'Paramètres'!$D$2:$F$4,2,FALSE),0))))</f>
        <v/>
      </c>
      <c r="Z91" s="38">
        <f>IF(OR(G91="",X91=""),"",IF(G91="LMNP",0,MAX(0,X91*IFERROR(VLOOKUP(G91,'Paramètres'!$D$2:$F$4,3,FALSE),0))))</f>
        <v/>
      </c>
      <c r="AA91" s="38">
        <f>IF(OR(X91="",Y91="",Z91=""),"",X91-Y91-Z91)</f>
        <v/>
      </c>
      <c r="AB91" s="38">
        <f>IF(AA91="","",AA91*'Paramètres'!$B$3)</f>
        <v/>
      </c>
      <c r="AC91" s="39">
        <f>IF(OR(AA91="",I91=""),"",IFERROR(AA91/(I91*12),0))</f>
        <v/>
      </c>
      <c r="AD91" s="22">
        <f>IF(AA91="","",IF(AA91&gt;=0,"Positif","Négatif"))</f>
        <v/>
      </c>
      <c r="AE91" s="36" t="n"/>
    </row>
    <row r="92">
      <c r="A92" s="12" t="n"/>
      <c r="B92" s="11" t="n"/>
      <c r="C92" s="13" t="n"/>
      <c r="D92" s="11" t="n"/>
      <c r="E92" s="12" t="n"/>
      <c r="F92" s="12" t="n"/>
      <c r="G92" s="12" t="n"/>
      <c r="H92" s="42" t="n"/>
      <c r="I92" s="34" t="n"/>
      <c r="J92" s="34" t="n"/>
      <c r="K92" s="35">
        <f>IF(A92="","",I92+J92)</f>
        <v/>
      </c>
      <c r="L92" s="36" t="n"/>
      <c r="M92" s="35">
        <f>IF(OR(K92="",L92=""),"",K92*(1-L92))</f>
        <v/>
      </c>
      <c r="N92" s="34" t="n"/>
      <c r="O92" s="34" t="n"/>
      <c r="P92" s="34" t="n"/>
      <c r="Q92" s="34" t="n"/>
      <c r="R92" s="34" t="n"/>
      <c r="S92" s="34" t="n"/>
      <c r="T92" s="34" t="n"/>
      <c r="U92" s="34" t="n"/>
      <c r="V92" s="34" t="n"/>
      <c r="W92" s="35">
        <f>IF(A92="","",SUM(N92:V92))</f>
        <v/>
      </c>
      <c r="X92" s="35">
        <f>IF(OR(M92="",W92=""),"",M92-W92)</f>
        <v/>
      </c>
      <c r="Y92" s="35">
        <f>IF(OR(G92="",X92=""),"",IF(G92="LMNP",0,MAX(0,X92*IFERROR(VLOOKUP(G92,'Paramètres'!$D$2:$F$4,2,FALSE),0))))</f>
        <v/>
      </c>
      <c r="Z92" s="35">
        <f>IF(OR(G92="",X92=""),"",IF(G92="LMNP",0,MAX(0,X92*IFERROR(VLOOKUP(G92,'Paramètres'!$D$2:$F$4,3,FALSE),0))))</f>
        <v/>
      </c>
      <c r="AA92" s="35">
        <f>IF(OR(X92="",Y92="",Z92=""),"",X92-Y92-Z92)</f>
        <v/>
      </c>
      <c r="AB92" s="35">
        <f>IF(AA92="","",AA92*'Paramètres'!$B$3)</f>
        <v/>
      </c>
      <c r="AC92" s="37">
        <f>IF(OR(AA92="",I92=""),"",IFERROR(AA92/(I92*12),0))</f>
        <v/>
      </c>
      <c r="AD92" s="19">
        <f>IF(AA92="","",IF(AA92&gt;=0,"Positif","Négatif"))</f>
        <v/>
      </c>
      <c r="AE92" s="36" t="n"/>
    </row>
    <row r="93">
      <c r="A93" s="12" t="n"/>
      <c r="B93" s="11" t="n"/>
      <c r="C93" s="13" t="n"/>
      <c r="D93" s="11" t="n"/>
      <c r="E93" s="12" t="n"/>
      <c r="F93" s="12" t="n"/>
      <c r="G93" s="12" t="n"/>
      <c r="H93" s="42" t="n"/>
      <c r="I93" s="34" t="n"/>
      <c r="J93" s="34" t="n"/>
      <c r="K93" s="38">
        <f>IF(A93="","",I93+J93)</f>
        <v/>
      </c>
      <c r="L93" s="36" t="n"/>
      <c r="M93" s="38">
        <f>IF(OR(K93="",L93=""),"",K93*(1-L93))</f>
        <v/>
      </c>
      <c r="N93" s="34" t="n"/>
      <c r="O93" s="34" t="n"/>
      <c r="P93" s="34" t="n"/>
      <c r="Q93" s="34" t="n"/>
      <c r="R93" s="34" t="n"/>
      <c r="S93" s="34" t="n"/>
      <c r="T93" s="34" t="n"/>
      <c r="U93" s="34" t="n"/>
      <c r="V93" s="34" t="n"/>
      <c r="W93" s="38">
        <f>IF(A93="","",SUM(N93:V93))</f>
        <v/>
      </c>
      <c r="X93" s="38">
        <f>IF(OR(M93="",W93=""),"",M93-W93)</f>
        <v/>
      </c>
      <c r="Y93" s="38">
        <f>IF(OR(G93="",X93=""),"",IF(G93="LMNP",0,MAX(0,X93*IFERROR(VLOOKUP(G93,'Paramètres'!$D$2:$F$4,2,FALSE),0))))</f>
        <v/>
      </c>
      <c r="Z93" s="38">
        <f>IF(OR(G93="",X93=""),"",IF(G93="LMNP",0,MAX(0,X93*IFERROR(VLOOKUP(G93,'Paramètres'!$D$2:$F$4,3,FALSE),0))))</f>
        <v/>
      </c>
      <c r="AA93" s="38">
        <f>IF(OR(X93="",Y93="",Z93=""),"",X93-Y93-Z93)</f>
        <v/>
      </c>
      <c r="AB93" s="38">
        <f>IF(AA93="","",AA93*'Paramètres'!$B$3)</f>
        <v/>
      </c>
      <c r="AC93" s="39">
        <f>IF(OR(AA93="",I93=""),"",IFERROR(AA93/(I93*12),0))</f>
        <v/>
      </c>
      <c r="AD93" s="22">
        <f>IF(AA93="","",IF(AA93&gt;=0,"Positif","Négatif"))</f>
        <v/>
      </c>
      <c r="AE93" s="36" t="n"/>
    </row>
    <row r="94">
      <c r="A94" s="12" t="n"/>
      <c r="B94" s="11" t="n"/>
      <c r="C94" s="13" t="n"/>
      <c r="D94" s="11" t="n"/>
      <c r="E94" s="12" t="n"/>
      <c r="F94" s="12" t="n"/>
      <c r="G94" s="12" t="n"/>
      <c r="H94" s="42" t="n"/>
      <c r="I94" s="34" t="n"/>
      <c r="J94" s="34" t="n"/>
      <c r="K94" s="35">
        <f>IF(A94="","",I94+J94)</f>
        <v/>
      </c>
      <c r="L94" s="36" t="n"/>
      <c r="M94" s="35">
        <f>IF(OR(K94="",L94=""),"",K94*(1-L94))</f>
        <v/>
      </c>
      <c r="N94" s="34" t="n"/>
      <c r="O94" s="34" t="n"/>
      <c r="P94" s="34" t="n"/>
      <c r="Q94" s="34" t="n"/>
      <c r="R94" s="34" t="n"/>
      <c r="S94" s="34" t="n"/>
      <c r="T94" s="34" t="n"/>
      <c r="U94" s="34" t="n"/>
      <c r="V94" s="34" t="n"/>
      <c r="W94" s="35">
        <f>IF(A94="","",SUM(N94:V94))</f>
        <v/>
      </c>
      <c r="X94" s="35">
        <f>IF(OR(M94="",W94=""),"",M94-W94)</f>
        <v/>
      </c>
      <c r="Y94" s="35">
        <f>IF(OR(G94="",X94=""),"",IF(G94="LMNP",0,MAX(0,X94*IFERROR(VLOOKUP(G94,'Paramètres'!$D$2:$F$4,2,FALSE),0))))</f>
        <v/>
      </c>
      <c r="Z94" s="35">
        <f>IF(OR(G94="",X94=""),"",IF(G94="LMNP",0,MAX(0,X94*IFERROR(VLOOKUP(G94,'Paramètres'!$D$2:$F$4,3,FALSE),0))))</f>
        <v/>
      </c>
      <c r="AA94" s="35">
        <f>IF(OR(X94="",Y94="",Z94=""),"",X94-Y94-Z94)</f>
        <v/>
      </c>
      <c r="AB94" s="35">
        <f>IF(AA94="","",AA94*'Paramètres'!$B$3)</f>
        <v/>
      </c>
      <c r="AC94" s="37">
        <f>IF(OR(AA94="",I94=""),"",IFERROR(AA94/(I94*12),0))</f>
        <v/>
      </c>
      <c r="AD94" s="19">
        <f>IF(AA94="","",IF(AA94&gt;=0,"Positif","Négatif"))</f>
        <v/>
      </c>
      <c r="AE94" s="36" t="n"/>
    </row>
    <row r="95">
      <c r="A95" s="12" t="n"/>
      <c r="B95" s="11" t="n"/>
      <c r="C95" s="13" t="n"/>
      <c r="D95" s="11" t="n"/>
      <c r="E95" s="12" t="n"/>
      <c r="F95" s="12" t="n"/>
      <c r="G95" s="12" t="n"/>
      <c r="H95" s="42" t="n"/>
      <c r="I95" s="34" t="n"/>
      <c r="J95" s="34" t="n"/>
      <c r="K95" s="38">
        <f>IF(A95="","",I95+J95)</f>
        <v/>
      </c>
      <c r="L95" s="36" t="n"/>
      <c r="M95" s="38">
        <f>IF(OR(K95="",L95=""),"",K95*(1-L95))</f>
        <v/>
      </c>
      <c r="N95" s="34" t="n"/>
      <c r="O95" s="34" t="n"/>
      <c r="P95" s="34" t="n"/>
      <c r="Q95" s="34" t="n"/>
      <c r="R95" s="34" t="n"/>
      <c r="S95" s="34" t="n"/>
      <c r="T95" s="34" t="n"/>
      <c r="U95" s="34" t="n"/>
      <c r="V95" s="34" t="n"/>
      <c r="W95" s="38">
        <f>IF(A95="","",SUM(N95:V95))</f>
        <v/>
      </c>
      <c r="X95" s="38">
        <f>IF(OR(M95="",W95=""),"",M95-W95)</f>
        <v/>
      </c>
      <c r="Y95" s="38">
        <f>IF(OR(G95="",X95=""),"",IF(G95="LMNP",0,MAX(0,X95*IFERROR(VLOOKUP(G95,'Paramètres'!$D$2:$F$4,2,FALSE),0))))</f>
        <v/>
      </c>
      <c r="Z95" s="38">
        <f>IF(OR(G95="",X95=""),"",IF(G95="LMNP",0,MAX(0,X95*IFERROR(VLOOKUP(G95,'Paramètres'!$D$2:$F$4,3,FALSE),0))))</f>
        <v/>
      </c>
      <c r="AA95" s="38">
        <f>IF(OR(X95="",Y95="",Z95=""),"",X95-Y95-Z95)</f>
        <v/>
      </c>
      <c r="AB95" s="38">
        <f>IF(AA95="","",AA95*'Paramètres'!$B$3)</f>
        <v/>
      </c>
      <c r="AC95" s="39">
        <f>IF(OR(AA95="",I95=""),"",IFERROR(AA95/(I95*12),0))</f>
        <v/>
      </c>
      <c r="AD95" s="22">
        <f>IF(AA95="","",IF(AA95&gt;=0,"Positif","Négatif"))</f>
        <v/>
      </c>
      <c r="AE95" s="36" t="n"/>
    </row>
    <row r="96">
      <c r="A96" s="12" t="n"/>
      <c r="B96" s="11" t="n"/>
      <c r="C96" s="13" t="n"/>
      <c r="D96" s="11" t="n"/>
      <c r="E96" s="12" t="n"/>
      <c r="F96" s="12" t="n"/>
      <c r="G96" s="12" t="n"/>
      <c r="H96" s="42" t="n"/>
      <c r="I96" s="34" t="n"/>
      <c r="J96" s="34" t="n"/>
      <c r="K96" s="35">
        <f>IF(A96="","",I96+J96)</f>
        <v/>
      </c>
      <c r="L96" s="36" t="n"/>
      <c r="M96" s="35">
        <f>IF(OR(K96="",L96=""),"",K96*(1-L96))</f>
        <v/>
      </c>
      <c r="N96" s="34" t="n"/>
      <c r="O96" s="34" t="n"/>
      <c r="P96" s="34" t="n"/>
      <c r="Q96" s="34" t="n"/>
      <c r="R96" s="34" t="n"/>
      <c r="S96" s="34" t="n"/>
      <c r="T96" s="34" t="n"/>
      <c r="U96" s="34" t="n"/>
      <c r="V96" s="34" t="n"/>
      <c r="W96" s="35">
        <f>IF(A96="","",SUM(N96:V96))</f>
        <v/>
      </c>
      <c r="X96" s="35">
        <f>IF(OR(M96="",W96=""),"",M96-W96)</f>
        <v/>
      </c>
      <c r="Y96" s="35">
        <f>IF(OR(G96="",X96=""),"",IF(G96="LMNP",0,MAX(0,X96*IFERROR(VLOOKUP(G96,'Paramètres'!$D$2:$F$4,2,FALSE),0))))</f>
        <v/>
      </c>
      <c r="Z96" s="35">
        <f>IF(OR(G96="",X96=""),"",IF(G96="LMNP",0,MAX(0,X96*IFERROR(VLOOKUP(G96,'Paramètres'!$D$2:$F$4,3,FALSE),0))))</f>
        <v/>
      </c>
      <c r="AA96" s="35">
        <f>IF(OR(X96="",Y96="",Z96=""),"",X96-Y96-Z96)</f>
        <v/>
      </c>
      <c r="AB96" s="35">
        <f>IF(AA96="","",AA96*'Paramètres'!$B$3)</f>
        <v/>
      </c>
      <c r="AC96" s="37">
        <f>IF(OR(AA96="",I96=""),"",IFERROR(AA96/(I96*12),0))</f>
        <v/>
      </c>
      <c r="AD96" s="19">
        <f>IF(AA96="","",IF(AA96&gt;=0,"Positif","Négatif"))</f>
        <v/>
      </c>
      <c r="AE96" s="36" t="n"/>
    </row>
    <row r="97">
      <c r="A97" s="12" t="n"/>
      <c r="B97" s="11" t="n"/>
      <c r="C97" s="13" t="n"/>
      <c r="D97" s="11" t="n"/>
      <c r="E97" s="12" t="n"/>
      <c r="F97" s="12" t="n"/>
      <c r="G97" s="12" t="n"/>
      <c r="H97" s="42" t="n"/>
      <c r="I97" s="34" t="n"/>
      <c r="J97" s="34" t="n"/>
      <c r="K97" s="38">
        <f>IF(A97="","",I97+J97)</f>
        <v/>
      </c>
      <c r="L97" s="36" t="n"/>
      <c r="M97" s="38">
        <f>IF(OR(K97="",L97=""),"",K97*(1-L97))</f>
        <v/>
      </c>
      <c r="N97" s="34" t="n"/>
      <c r="O97" s="34" t="n"/>
      <c r="P97" s="34" t="n"/>
      <c r="Q97" s="34" t="n"/>
      <c r="R97" s="34" t="n"/>
      <c r="S97" s="34" t="n"/>
      <c r="T97" s="34" t="n"/>
      <c r="U97" s="34" t="n"/>
      <c r="V97" s="34" t="n"/>
      <c r="W97" s="38">
        <f>IF(A97="","",SUM(N97:V97))</f>
        <v/>
      </c>
      <c r="X97" s="38">
        <f>IF(OR(M97="",W97=""),"",M97-W97)</f>
        <v/>
      </c>
      <c r="Y97" s="38">
        <f>IF(OR(G97="",X97=""),"",IF(G97="LMNP",0,MAX(0,X97*IFERROR(VLOOKUP(G97,'Paramètres'!$D$2:$F$4,2,FALSE),0))))</f>
        <v/>
      </c>
      <c r="Z97" s="38">
        <f>IF(OR(G97="",X97=""),"",IF(G97="LMNP",0,MAX(0,X97*IFERROR(VLOOKUP(G97,'Paramètres'!$D$2:$F$4,3,FALSE),0))))</f>
        <v/>
      </c>
      <c r="AA97" s="38">
        <f>IF(OR(X97="",Y97="",Z97=""),"",X97-Y97-Z97)</f>
        <v/>
      </c>
      <c r="AB97" s="38">
        <f>IF(AA97="","",AA97*'Paramètres'!$B$3)</f>
        <v/>
      </c>
      <c r="AC97" s="39">
        <f>IF(OR(AA97="",I97=""),"",IFERROR(AA97/(I97*12),0))</f>
        <v/>
      </c>
      <c r="AD97" s="22">
        <f>IF(AA97="","",IF(AA97&gt;=0,"Positif","Négatif"))</f>
        <v/>
      </c>
      <c r="AE97" s="36" t="n"/>
    </row>
    <row r="98">
      <c r="A98" s="12" t="n"/>
      <c r="B98" s="11" t="n"/>
      <c r="C98" s="13" t="n"/>
      <c r="D98" s="11" t="n"/>
      <c r="E98" s="12" t="n"/>
      <c r="F98" s="12" t="n"/>
      <c r="G98" s="12" t="n"/>
      <c r="H98" s="42" t="n"/>
      <c r="I98" s="34" t="n"/>
      <c r="J98" s="34" t="n"/>
      <c r="K98" s="35">
        <f>IF(A98="","",I98+J98)</f>
        <v/>
      </c>
      <c r="L98" s="36" t="n"/>
      <c r="M98" s="35">
        <f>IF(OR(K98="",L98=""),"",K98*(1-L98))</f>
        <v/>
      </c>
      <c r="N98" s="34" t="n"/>
      <c r="O98" s="34" t="n"/>
      <c r="P98" s="34" t="n"/>
      <c r="Q98" s="34" t="n"/>
      <c r="R98" s="34" t="n"/>
      <c r="S98" s="34" t="n"/>
      <c r="T98" s="34" t="n"/>
      <c r="U98" s="34" t="n"/>
      <c r="V98" s="34" t="n"/>
      <c r="W98" s="35">
        <f>IF(A98="","",SUM(N98:V98))</f>
        <v/>
      </c>
      <c r="X98" s="35">
        <f>IF(OR(M98="",W98=""),"",M98-W98)</f>
        <v/>
      </c>
      <c r="Y98" s="35">
        <f>IF(OR(G98="",X98=""),"",IF(G98="LMNP",0,MAX(0,X98*IFERROR(VLOOKUP(G98,'Paramètres'!$D$2:$F$4,2,FALSE),0))))</f>
        <v/>
      </c>
      <c r="Z98" s="35">
        <f>IF(OR(G98="",X98=""),"",IF(G98="LMNP",0,MAX(0,X98*IFERROR(VLOOKUP(G98,'Paramètres'!$D$2:$F$4,3,FALSE),0))))</f>
        <v/>
      </c>
      <c r="AA98" s="35">
        <f>IF(OR(X98="",Y98="",Z98=""),"",X98-Y98-Z98)</f>
        <v/>
      </c>
      <c r="AB98" s="35">
        <f>IF(AA98="","",AA98*'Paramètres'!$B$3)</f>
        <v/>
      </c>
      <c r="AC98" s="37">
        <f>IF(OR(AA98="",I98=""),"",IFERROR(AA98/(I98*12),0))</f>
        <v/>
      </c>
      <c r="AD98" s="19">
        <f>IF(AA98="","",IF(AA98&gt;=0,"Positif","Négatif"))</f>
        <v/>
      </c>
      <c r="AE98" s="36" t="n"/>
    </row>
    <row r="99">
      <c r="A99" s="12" t="n"/>
      <c r="B99" s="11" t="n"/>
      <c r="C99" s="13" t="n"/>
      <c r="D99" s="11" t="n"/>
      <c r="E99" s="12" t="n"/>
      <c r="F99" s="12" t="n"/>
      <c r="G99" s="12" t="n"/>
      <c r="H99" s="42" t="n"/>
      <c r="I99" s="34" t="n"/>
      <c r="J99" s="34" t="n"/>
      <c r="K99" s="38">
        <f>IF(A99="","",I99+J99)</f>
        <v/>
      </c>
      <c r="L99" s="36" t="n"/>
      <c r="M99" s="38">
        <f>IF(OR(K99="",L99=""),"",K99*(1-L99))</f>
        <v/>
      </c>
      <c r="N99" s="34" t="n"/>
      <c r="O99" s="34" t="n"/>
      <c r="P99" s="34" t="n"/>
      <c r="Q99" s="34" t="n"/>
      <c r="R99" s="34" t="n"/>
      <c r="S99" s="34" t="n"/>
      <c r="T99" s="34" t="n"/>
      <c r="U99" s="34" t="n"/>
      <c r="V99" s="34" t="n"/>
      <c r="W99" s="38">
        <f>IF(A99="","",SUM(N99:V99))</f>
        <v/>
      </c>
      <c r="X99" s="38">
        <f>IF(OR(M99="",W99=""),"",M99-W99)</f>
        <v/>
      </c>
      <c r="Y99" s="38">
        <f>IF(OR(G99="",X99=""),"",IF(G99="LMNP",0,MAX(0,X99*IFERROR(VLOOKUP(G99,'Paramètres'!$D$2:$F$4,2,FALSE),0))))</f>
        <v/>
      </c>
      <c r="Z99" s="38">
        <f>IF(OR(G99="",X99=""),"",IF(G99="LMNP",0,MAX(0,X99*IFERROR(VLOOKUP(G99,'Paramètres'!$D$2:$F$4,3,FALSE),0))))</f>
        <v/>
      </c>
      <c r="AA99" s="38">
        <f>IF(OR(X99="",Y99="",Z99=""),"",X99-Y99-Z99)</f>
        <v/>
      </c>
      <c r="AB99" s="38">
        <f>IF(AA99="","",AA99*'Paramètres'!$B$3)</f>
        <v/>
      </c>
      <c r="AC99" s="39">
        <f>IF(OR(AA99="",I99=""),"",IFERROR(AA99/(I99*12),0))</f>
        <v/>
      </c>
      <c r="AD99" s="22">
        <f>IF(AA99="","",IF(AA99&gt;=0,"Positif","Négatif"))</f>
        <v/>
      </c>
      <c r="AE99" s="36" t="n"/>
    </row>
    <row r="100">
      <c r="A100" s="12" t="n"/>
      <c r="B100" s="11" t="n"/>
      <c r="C100" s="13" t="n"/>
      <c r="D100" s="11" t="n"/>
      <c r="E100" s="12" t="n"/>
      <c r="F100" s="12" t="n"/>
      <c r="G100" s="12" t="n"/>
      <c r="H100" s="42" t="n"/>
      <c r="I100" s="34" t="n"/>
      <c r="J100" s="34" t="n"/>
      <c r="K100" s="35">
        <f>IF(A100="","",I100+J100)</f>
        <v/>
      </c>
      <c r="L100" s="36" t="n"/>
      <c r="M100" s="35">
        <f>IF(OR(K100="",L100=""),"",K100*(1-L100))</f>
        <v/>
      </c>
      <c r="N100" s="34" t="n"/>
      <c r="O100" s="34" t="n"/>
      <c r="P100" s="34" t="n"/>
      <c r="Q100" s="34" t="n"/>
      <c r="R100" s="34" t="n"/>
      <c r="S100" s="34" t="n"/>
      <c r="T100" s="34" t="n"/>
      <c r="U100" s="34" t="n"/>
      <c r="V100" s="34" t="n"/>
      <c r="W100" s="35">
        <f>IF(A100="","",SUM(N100:V100))</f>
        <v/>
      </c>
      <c r="X100" s="35">
        <f>IF(OR(M100="",W100=""),"",M100-W100)</f>
        <v/>
      </c>
      <c r="Y100" s="35">
        <f>IF(OR(G100="",X100=""),"",IF(G100="LMNP",0,MAX(0,X100*IFERROR(VLOOKUP(G100,'Paramètres'!$D$2:$F$4,2,FALSE),0))))</f>
        <v/>
      </c>
      <c r="Z100" s="35">
        <f>IF(OR(G100="",X100=""),"",IF(G100="LMNP",0,MAX(0,X100*IFERROR(VLOOKUP(G100,'Paramètres'!$D$2:$F$4,3,FALSE),0))))</f>
        <v/>
      </c>
      <c r="AA100" s="35">
        <f>IF(OR(X100="",Y100="",Z100=""),"",X100-Y100-Z100)</f>
        <v/>
      </c>
      <c r="AB100" s="35">
        <f>IF(AA100="","",AA100*'Paramètres'!$B$3)</f>
        <v/>
      </c>
      <c r="AC100" s="37">
        <f>IF(OR(AA100="",I100=""),"",IFERROR(AA100/(I100*12),0))</f>
        <v/>
      </c>
      <c r="AD100" s="19">
        <f>IF(AA100="","",IF(AA100&gt;=0,"Positif","Négatif"))</f>
        <v/>
      </c>
      <c r="AE100" s="36" t="n"/>
    </row>
    <row r="101">
      <c r="A101" s="12" t="n"/>
      <c r="B101" s="11" t="n"/>
      <c r="C101" s="13" t="n"/>
      <c r="D101" s="11" t="n"/>
      <c r="E101" s="12" t="n"/>
      <c r="F101" s="12" t="n"/>
      <c r="G101" s="12" t="n"/>
      <c r="H101" s="42" t="n"/>
      <c r="I101" s="34" t="n"/>
      <c r="J101" s="34" t="n"/>
      <c r="K101" s="38">
        <f>IF(A101="","",I101+J101)</f>
        <v/>
      </c>
      <c r="L101" s="36" t="n"/>
      <c r="M101" s="38">
        <f>IF(OR(K101="",L101=""),"",K101*(1-L101))</f>
        <v/>
      </c>
      <c r="N101" s="34" t="n"/>
      <c r="O101" s="34" t="n"/>
      <c r="P101" s="34" t="n"/>
      <c r="Q101" s="34" t="n"/>
      <c r="R101" s="34" t="n"/>
      <c r="S101" s="34" t="n"/>
      <c r="T101" s="34" t="n"/>
      <c r="U101" s="34" t="n"/>
      <c r="V101" s="34" t="n"/>
      <c r="W101" s="38">
        <f>IF(A101="","",SUM(N101:V101))</f>
        <v/>
      </c>
      <c r="X101" s="38">
        <f>IF(OR(M101="",W101=""),"",M101-W101)</f>
        <v/>
      </c>
      <c r="Y101" s="38">
        <f>IF(OR(G101="",X101=""),"",IF(G101="LMNP",0,MAX(0,X101*IFERROR(VLOOKUP(G101,'Paramètres'!$D$2:$F$4,2,FALSE),0))))</f>
        <v/>
      </c>
      <c r="Z101" s="38">
        <f>IF(OR(G101="",X101=""),"",IF(G101="LMNP",0,MAX(0,X101*IFERROR(VLOOKUP(G101,'Paramètres'!$D$2:$F$4,3,FALSE),0))))</f>
        <v/>
      </c>
      <c r="AA101" s="38">
        <f>IF(OR(X101="",Y101="",Z101=""),"",X101-Y101-Z101)</f>
        <v/>
      </c>
      <c r="AB101" s="38">
        <f>IF(AA101="","",AA101*'Paramètres'!$B$3)</f>
        <v/>
      </c>
      <c r="AC101" s="39">
        <f>IF(OR(AA101="",I101=""),"",IFERROR(AA101/(I101*12),0))</f>
        <v/>
      </c>
      <c r="AD101" s="22">
        <f>IF(AA101="","",IF(AA101&gt;=0,"Positif","Négatif"))</f>
        <v/>
      </c>
      <c r="AE101" s="36" t="n"/>
    </row>
  </sheetData>
  <autoFilter ref="A1:AE101"/>
  <conditionalFormatting sqref="AA2:AA101">
    <cfRule type="expression" priority="1" dxfId="0">
      <formula>AA2&gt;0</formula>
    </cfRule>
    <cfRule type="expression" priority="2" dxfId="1">
      <formula>AA2&lt;0</formula>
    </cfRule>
  </conditionalFormatting>
  <conditionalFormatting sqref="AC2:AC101">
    <cfRule type="expression" priority="3" dxfId="0">
      <formula>AC2="Positif"</formula>
    </cfRule>
    <cfRule type="expression" priority="4" dxfId="1">
      <formula>AC2="Négatif"</formula>
    </cfRule>
  </conditionalFormatting>
  <dataValidations count="6">
    <dataValidation sqref="F2:F101" showErrorMessage="1" showInputMessage="1" allowBlank="1" type="list">
      <formula1>"Nue,Meublée"</formula1>
    </dataValidation>
    <dataValidation sqref="G2:G101" showErrorMessage="1" showInputMessage="1" allowBlank="1" type="list">
      <formula1>"Revenus fonciers réel,Micro-foncier,LMNP"</formula1>
    </dataValidation>
    <dataValidation sqref="H2:H101" showErrorMessage="1" showInputMessage="1" allowBlank="1" type="date" operator="greaterThanOrEqual">
      <formula1>DATE(2000,1,1)</formula1>
    </dataValidation>
    <dataValidation sqref="L2:L101" showErrorMessage="1" showInputMessage="1" allowBlank="1" type="decimal" operator="between">
      <formula1>0</formula1>
      <formula2>1</formula2>
    </dataValidation>
    <dataValidation sqref="I2:J101 N2:V101" showErrorMessage="1" showInputMessage="1" allowBlank="1" type="decimal" operator="greaterThanOrEqual">
      <formula1>0</formula1>
    </dataValidation>
    <dataValidation sqref="AE2:AE101" showErrorMessage="1" showInputMessage="1" allowBlank="1" type="decimal" operator="between">
      <formula1>0</formula1>
      <formula2>1</formula2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10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5" customWidth="1" min="1" max="1"/>
    <col width="19" customWidth="1" min="2" max="2"/>
    <col width="30" customWidth="1" min="8" max="8"/>
    <col width="20" customWidth="1" min="9" max="9"/>
  </cols>
  <sheetData>
    <row r="1">
      <c r="A1" s="1" t="inlineStr">
        <is>
          <t>Tableau de bord du cash-flow locatif mensuel</t>
        </is>
      </c>
      <c r="B1" s="40" t="n"/>
      <c r="C1" s="40" t="n"/>
      <c r="D1" s="28" t="n"/>
      <c r="H1" s="3" t="inlineStr">
        <is>
          <t>Catégorie de charges</t>
        </is>
      </c>
      <c r="I1" s="3" t="inlineStr">
        <is>
          <t>Montant mensuel</t>
        </is>
      </c>
    </row>
    <row r="2">
      <c r="A2" s="23" t="inlineStr">
        <is>
          <t>Nombre total de biens</t>
        </is>
      </c>
      <c r="B2" s="24">
        <f>COUNTA('Cash-flow mensuel'!$A$2:$A$101)</f>
        <v/>
      </c>
      <c r="H2" s="4" t="inlineStr">
        <is>
          <t>Mensualité de prêt</t>
        </is>
      </c>
      <c r="I2" s="35">
        <f>SUM('Cash-flow mensuel'!$N$2:$N$101)</f>
        <v/>
      </c>
    </row>
    <row r="3">
      <c r="A3" s="23" t="inlineStr">
        <is>
          <t>Loyer mensuel encaissé total</t>
        </is>
      </c>
      <c r="B3" s="38">
        <f>SUM('Cash-flow mensuel'!$M$2:$M$101)</f>
        <v/>
      </c>
      <c r="H3" s="7" t="inlineStr">
        <is>
          <t>Intérêts d'emprunt</t>
        </is>
      </c>
      <c r="I3" s="38">
        <f>SUM('Cash-flow mensuel'!$O$2:$O$101)</f>
        <v/>
      </c>
    </row>
    <row r="4">
      <c r="A4" s="23" t="inlineStr">
        <is>
          <t>Charges mensuelles totales</t>
        </is>
      </c>
      <c r="B4" s="35">
        <f>SUM('Cash-flow mensuel'!$W$2:$W$101)</f>
        <v/>
      </c>
      <c r="H4" s="4" t="inlineStr">
        <is>
          <t>Assurance emprunteur</t>
        </is>
      </c>
      <c r="I4" s="35">
        <f>SUM('Cash-flow mensuel'!$P$2:$P$101)</f>
        <v/>
      </c>
    </row>
    <row r="5">
      <c r="A5" s="23" t="inlineStr">
        <is>
          <t>Cash-flow net mensuel total</t>
        </is>
      </c>
      <c r="B5" s="38">
        <f>SUM('Cash-flow mensuel'!$AA$2:$AA$101)</f>
        <v/>
      </c>
      <c r="H5" s="7" t="inlineStr">
        <is>
          <t>Taxe foncière mensuelle</t>
        </is>
      </c>
      <c r="I5" s="38">
        <f>SUM('Cash-flow mensuel'!$Q$2:$Q$101)</f>
        <v/>
      </c>
    </row>
    <row r="6">
      <c r="A6" s="23" t="inlineStr">
        <is>
          <t>Cash-flow annuel projeté</t>
        </is>
      </c>
      <c r="B6" s="35">
        <f>SUM('Cash-flow mensuel'!$AB$2:$AB$101)</f>
        <v/>
      </c>
      <c r="H6" s="4" t="inlineStr">
        <is>
          <t>Assurance PNO</t>
        </is>
      </c>
      <c r="I6" s="35">
        <f>SUM('Cash-flow mensuel'!$R$2:$R$101)</f>
        <v/>
      </c>
    </row>
    <row r="7">
      <c r="A7" s="23" t="inlineStr">
        <is>
          <t>Cash-flow moyen par bien</t>
        </is>
      </c>
      <c r="B7" s="38">
        <f>IFERROR(AVERAGE('Cash-flow mensuel'!$AA$2:$AA$101),0)</f>
        <v/>
      </c>
      <c r="H7" s="7" t="inlineStr">
        <is>
          <t>Copropriété non récupérable</t>
        </is>
      </c>
      <c r="I7" s="38">
        <f>SUM('Cash-flow mensuel'!$S$2:$S$101)</f>
        <v/>
      </c>
    </row>
    <row r="8">
      <c r="A8" s="23" t="inlineStr">
        <is>
          <t>Nombre de biens positifs</t>
        </is>
      </c>
      <c r="B8" s="24">
        <f>COUNTIF('Cash-flow mensuel'!$AC$2:$AC$101,"Positif")</f>
        <v/>
      </c>
      <c r="H8" s="4" t="inlineStr">
        <is>
          <t>Gestion locative</t>
        </is>
      </c>
      <c r="I8" s="35">
        <f>SUM('Cash-flow mensuel'!$T$2:$T$101)</f>
        <v/>
      </c>
    </row>
    <row r="9">
      <c r="A9" s="23" t="inlineStr">
        <is>
          <t>Nombre de biens négatifs</t>
        </is>
      </c>
      <c r="B9" s="25">
        <f>COUNTIF('Cash-flow mensuel'!$AC$2:$AC$101,"Négatif")</f>
        <v/>
      </c>
      <c r="H9" s="7" t="inlineStr">
        <is>
          <t>Entretien et réparations</t>
        </is>
      </c>
      <c r="I9" s="38">
        <f>SUM('Cash-flow mensuel'!$U$2:$U$101)</f>
        <v/>
      </c>
    </row>
    <row r="10">
      <c r="A10" s="23" t="inlineStr">
        <is>
          <t>Taux moyen de rendement net</t>
        </is>
      </c>
      <c r="B10" s="30">
        <f>IFERROR(AVERAGE('Cash-flow mensuel'!$AD$2:$AD$101),0)</f>
        <v/>
      </c>
      <c r="H10" s="4" t="inlineStr">
        <is>
          <t>Autres dépenses</t>
        </is>
      </c>
      <c r="I10" s="35">
        <f>SUM('Cash-flow mensuel'!$V$2:$V$101)</f>
        <v/>
      </c>
    </row>
  </sheetData>
  <mergeCells count="1">
    <mergeCell ref="A1:D1"/>
  </mergeCells>
  <conditionalFormatting sqref="B5">
    <cfRule type="expression" priority="1" dxfId="0">
      <formula>B5&gt;0</formula>
    </cfRule>
    <cfRule type="expression" priority="2" dxfId="1">
      <formula>B5&lt;0</formula>
    </cfRule>
  </conditionalFormatting>
  <conditionalFormatting sqref="B6">
    <cfRule type="expression" priority="3" dxfId="0">
      <formula>B6&gt;0</formula>
    </cfRule>
    <cfRule type="expression" priority="4" dxfId="1">
      <formula>B6&lt;0</formula>
    </cfRule>
  </conditionalFormatting>
  <pageMargins left="0.75" right="0.75" top="1" bottom="1" header="0.5" footer="0.5"/>
  <drawing xmlns:r="http://schemas.openxmlformats.org/officeDocument/2006/relationships" r:id="rId1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7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24" customWidth="1" min="1" max="1"/>
    <col width="42" customWidth="1" min="2" max="2"/>
    <col width="48" customWidth="1" min="3" max="3"/>
    <col width="52" customWidth="1" min="4" max="4"/>
  </cols>
  <sheetData>
    <row r="1">
      <c r="A1" s="1" t="inlineStr">
        <is>
          <t>Mode d'emploi du calculateur de cash-flow locatif</t>
        </is>
      </c>
      <c r="B1" s="40" t="n"/>
      <c r="C1" s="40" t="n"/>
      <c r="D1" s="28" t="n"/>
    </row>
    <row r="2">
      <c r="A2" s="3" t="inlineStr">
        <is>
          <t>Feuille</t>
        </is>
      </c>
      <c r="B2" s="3" t="inlineStr">
        <is>
          <t>Utilisation</t>
        </is>
      </c>
      <c r="C2" s="3" t="inlineStr">
        <is>
          <t>Éléments à saisir</t>
        </is>
      </c>
      <c r="D2" s="3" t="inlineStr">
        <is>
          <t>Résultat attendu</t>
        </is>
      </c>
    </row>
    <row r="3" ht="48" customHeight="1">
      <c r="A3" s="26" t="inlineStr">
        <is>
          <t>Paramètres</t>
        </is>
      </c>
      <c r="B3" s="26" t="inlineStr">
        <is>
          <t>Centralise les hypothèses financières et fiscales.</t>
        </is>
      </c>
      <c r="C3" s="26" t="inlineStr">
        <is>
          <t>Modifier uniquement les cellules jaunes : date, durée, taux et choix par défaut.</t>
        </is>
      </c>
      <c r="D3" s="26" t="inlineStr">
        <is>
          <t>Les taux du tableau fiscal alimentent automatiquement les calculs par régime.</t>
        </is>
      </c>
    </row>
    <row r="4" ht="48" customHeight="1">
      <c r="A4" s="27" t="inlineStr">
        <is>
          <t>Cash-flow mensuel</t>
        </is>
      </c>
      <c r="B4" s="27" t="inlineStr">
        <is>
          <t>Saisir ou compléter un bien par ligne jusqu'à la ligne 101.</t>
        </is>
      </c>
      <c r="C4" s="27" t="inlineStr">
        <is>
          <t>Renseigner les cellules jaunes : identité du bien, loyers, vacance, emprunt et dépenses.</t>
        </is>
      </c>
      <c r="D4" s="27" t="inlineStr">
        <is>
          <t>Les colonnes calculées déterminent charges, fiscalité, cash-flow, rendement et statut.</t>
        </is>
      </c>
    </row>
    <row r="5" ht="48" customHeight="1">
      <c r="A5" s="26" t="inlineStr">
        <is>
          <t>Cash-flow mensuel</t>
        </is>
      </c>
      <c r="B5" s="26" t="inlineStr">
        <is>
          <t>Les colonnes non jaunes contiennent des formules.</t>
        </is>
      </c>
      <c r="C5" s="26" t="inlineStr">
        <is>
          <t>Ne pas remplacer les formules des colonnes calculées.</t>
        </is>
      </c>
      <c r="D5" s="26" t="inlineStr">
        <is>
          <t>Un statut Positif ou Négatif est attribué selon le cash-flow net mensuel.</t>
        </is>
      </c>
    </row>
    <row r="6" ht="48" customHeight="1">
      <c r="A6" s="27" t="inlineStr">
        <is>
          <t>Synthèse</t>
        </is>
      </c>
      <c r="B6" s="27" t="inlineStr">
        <is>
          <t>Consulter les indicateurs agrégés et graphiques.</t>
        </is>
      </c>
      <c r="C6" s="27" t="inlineStr">
        <is>
          <t>Aucune saisie nécessaire.</t>
        </is>
      </c>
      <c r="D6" s="27" t="inlineStr">
        <is>
          <t>Suivi du parc, des charges, du cash-flow mensuel, annuel et du rendement moyen.</t>
        </is>
      </c>
    </row>
    <row r="7" ht="48" customHeight="1">
      <c r="A7" s="26" t="inlineStr">
        <is>
          <t>Conseil</t>
        </is>
      </c>
      <c r="B7" s="26" t="inlineStr">
        <is>
          <t>Mettre à jour régulièrement les hypothèses et dépenses réelles.</t>
        </is>
      </c>
      <c r="C7" s="26" t="inlineStr">
        <is>
          <t>Vérifier la vacance, la taxe foncière, les intérêts et la fiscalité applicable.</t>
        </is>
      </c>
      <c r="D7" s="26" t="inlineStr">
        <is>
          <t>Le tableau fournit une estimation de gestion et ne remplace pas un conseil fiscal personnalisé.</t>
        </is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2026-10-02T18:25:00Z</dcterms:created>
  <dcterms:modified xmlns:dcterms="http://purl.org/dc/terms/" xmlns:xsi="http://www.w3.org/2001/XMLSchema-instance" xsi:type="dcterms:W3CDTF">2026-10-02T18:25:00Z</dcterms:modified>
</cp:coreProperties>
</file>