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estissements" sheetId="1" state="visible" r:id="rId1"/>
    <sheet xmlns:r="http://schemas.openxmlformats.org/officeDocument/2006/relationships" name="Calcul &amp; synthèse" sheetId="2" state="visible" r:id="rId2"/>
    <sheet xmlns:r="http://schemas.openxmlformats.org/officeDocument/2006/relationships" name="Instructions" sheetId="3" state="visible" r:id="rId3"/>
  </sheets>
  <definedNames>
    <definedName name="_xlnm._FilterDatabase" localSheetId="0" hidden="1">'Investissements'!$A$1:$AH$101</definedName>
    <definedName name="_xlnm._FilterDatabase" localSheetId="2" hidden="1">'Instructions'!$A$3:$B$11</definedName>
  </definedNames>
  <calcPr calcId="124519" calcMode="auto" fullCalcOnLoad="1"/>
</workbook>
</file>

<file path=xl/styles.xml><?xml version="1.0" encoding="utf-8"?>
<styleSheet xmlns="http://schemas.openxmlformats.org/spreadsheetml/2006/main">
  <numFmts count="5">
    <numFmt numFmtId="164" formatCode="DD/MM/YYYY"/>
    <numFmt numFmtId="165" formatCode="# ##0,00 €"/>
    <numFmt numFmtId="166" formatCode="0,00 %"/>
    <numFmt numFmtId="167" formatCode="0,00 &quot;m²&quot;"/>
    <numFmt numFmtId="168" formatCode="# ##0"/>
  </numFmts>
  <fonts count="6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E293B"/>
      <sz val="10"/>
    </font>
    <font>
      <name val="Aptos"/>
      <color rgb="00334155"/>
      <sz val="10"/>
    </font>
    <font>
      <name val="Aptos Display"/>
      <b val="1"/>
      <color rgb="00FFFFFF"/>
      <sz val="16"/>
    </font>
    <font>
      <name val="Aptos"/>
      <b val="1"/>
      <color rgb="001E293B"/>
      <sz val="10"/>
    </font>
  </fonts>
  <fills count="7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0E7490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49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center" vertical="center" wrapText="1"/>
    </xf>
    <xf numFmtId="164" fontId="2" fillId="4" borderId="1" applyAlignment="1" pivotButton="0" quotePrefix="0" xfId="0">
      <alignment horizontal="center" vertical="center" wrapText="1"/>
    </xf>
    <xf numFmtId="165" fontId="2" fillId="4" borderId="1" applyAlignment="1" pivotButton="0" quotePrefix="0" xfId="0">
      <alignment horizontal="right" vertical="center"/>
    </xf>
    <xf numFmtId="165" fontId="3" fillId="3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right" vertical="center"/>
    </xf>
    <xf numFmtId="167" fontId="2" fillId="4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right" vertical="center"/>
    </xf>
    <xf numFmtId="0" fontId="3" fillId="5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left" vertical="center"/>
    </xf>
    <xf numFmtId="0" fontId="0" fillId="2" borderId="1" pivotButton="0" quotePrefix="0" xfId="0"/>
    <xf numFmtId="0" fontId="1" fillId="6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5" fontId="5" fillId="3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left" vertical="center" wrapText="1"/>
    </xf>
    <xf numFmtId="165" fontId="5" fillId="5" borderId="1" applyAlignment="1" pivotButton="0" quotePrefix="0" xfId="0">
      <alignment horizontal="right" vertical="center"/>
    </xf>
    <xf numFmtId="166" fontId="5" fillId="5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center" vertical="center" wrapText="1"/>
    </xf>
    <xf numFmtId="168" fontId="5" fillId="3" borderId="1" applyAlignment="1" pivotButton="0" quotePrefix="0" xfId="0">
      <alignment horizontal="right" vertical="center"/>
    </xf>
    <xf numFmtId="166" fontId="5" fillId="4" borderId="1" applyAlignment="1" pivotButton="0" quotePrefix="0" xfId="0">
      <alignment horizontal="right" vertical="center"/>
    </xf>
    <xf numFmtId="165" fontId="5" fillId="4" borderId="1" applyAlignment="1" pivotButton="0" quotePrefix="0" xfId="0">
      <alignment horizontal="right" vertical="center"/>
    </xf>
    <xf numFmtId="168" fontId="5" fillId="3" borderId="1" applyAlignment="1" pivotButton="0" quotePrefix="0" xfId="0">
      <alignment horizontal="center" vertical="center" wrapText="1"/>
    </xf>
    <xf numFmtId="168" fontId="5" fillId="5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top" wrapText="1"/>
    </xf>
    <xf numFmtId="0" fontId="2" fillId="3" borderId="1" applyAlignment="1" pivotButton="0" quotePrefix="0" xfId="0">
      <alignment horizontal="left" vertical="top" wrapText="1"/>
    </xf>
    <xf numFmtId="0" fontId="5" fillId="5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Réduction d’impôt totale par projet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'Investissements'!V1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'Investissements'!$A$2:$A$101</f>
            </numRef>
          </cat>
          <val>
            <numRef>
              <f>'Investissements'!$V$2:$V$101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projet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Réduction estimée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Projets éligibles / à vérifier</a:t>
            </a:r>
          </a:p>
        </rich>
      </tx>
    </title>
    <plotArea>
      <pieChart>
        <varyColors val="1"/>
        <ser>
          <idx val="0"/>
          <order val="0"/>
          <tx>
            <strRef>
              <f>'Calcul &amp; synthèse'!B23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'Calcul &amp; synthèse'!$A$24:$A$25</f>
            </numRef>
          </cat>
          <val>
            <numRef>
              <f>'Calcul &amp; synthèse'!$B$24:$B$25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Prix d’acquisition et travaux par projet</a:t>
            </a:r>
          </a:p>
        </rich>
      </tx>
    </title>
    <plotArea>
      <barChart>
        <barDir val="bar"/>
        <grouping val="stacked"/>
        <ser>
          <idx val="0"/>
          <order val="0"/>
          <tx>
            <strRef>
              <f>'Investissements'!M1</f>
            </strRef>
          </tx>
          <spPr>
            <a:solidFill xmlns:a="http://schemas.openxmlformats.org/drawingml/2006/main">
              <a:srgbClr val="1E293B"/>
            </a:solidFill>
            <a:ln xmlns:a="http://schemas.openxmlformats.org/drawingml/2006/main">
              <a:prstDash val="solid"/>
            </a:ln>
          </spPr>
          <cat>
            <numRef>
              <f>'Investissements'!$A$2:$A$101</f>
            </numRef>
          </cat>
          <val>
            <numRef>
              <f>'Investissements'!$M$2:$M$101</f>
            </numRef>
          </val>
        </ser>
        <ser>
          <idx val="1"/>
          <order val="1"/>
          <tx>
            <strRef>
              <f>'Investissements'!O1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'Investissements'!$A$2:$A$101</f>
            </numRef>
          </cat>
          <val>
            <numRef>
              <f>'Investissements'!$O$2:$O$101</f>
            </numRef>
          </val>
        </ser>
        <gapWidth val="150"/>
        <overlap val="10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projet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23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2</row>
      <rowOff>0</rowOff>
    </from>
    <ext cx="504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19</row>
      <rowOff>0</rowOff>
    </from>
    <ext cx="6480000" cy="43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H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22" customWidth="1" min="2" max="2"/>
    <col width="24" customWidth="1" min="3" max="3"/>
    <col width="18" customWidth="1" min="4" max="4"/>
    <col width="35" customWidth="1" min="5" max="5"/>
    <col width="18" customWidth="1" min="6" max="6"/>
    <col width="13" customWidth="1" min="7" max="7"/>
    <col width="14" customWidth="1" min="8" max="8"/>
    <col width="15" customWidth="1" min="9" max="9"/>
    <col width="20" customWidth="1" min="10" max="10"/>
    <col width="17" customWidth="1" min="11" max="11"/>
    <col width="18" customWidth="1" min="12" max="12"/>
    <col width="18" customWidth="1" min="13" max="13"/>
    <col width="17" customWidth="1" min="14" max="14"/>
    <col width="18" customWidth="1" min="15" max="15"/>
    <col width="20" customWidth="1" min="16" max="16"/>
    <col width="21" customWidth="1" min="17" max="17"/>
    <col width="19" customWidth="1" min="18" max="18"/>
    <col width="23" customWidth="1" min="19" max="19"/>
    <col width="19" customWidth="1" min="20" max="20"/>
    <col width="16" customWidth="1" min="21" max="21"/>
    <col width="20" customWidth="1" min="22" max="22"/>
    <col width="21" customWidth="1" min="23" max="23"/>
    <col width="21" customWidth="1" min="24" max="24"/>
    <col width="18" customWidth="1" min="25" max="25"/>
    <col width="15" customWidth="1" min="26" max="26"/>
    <col width="24" customWidth="1" min="27" max="27"/>
    <col width="25" customWidth="1" min="28" max="28"/>
    <col width="26" customWidth="1" min="29" max="29"/>
    <col width="18" customWidth="1" min="30" max="30"/>
    <col width="17" customWidth="1" min="31" max="31"/>
    <col width="20" customWidth="1" min="32" max="32"/>
    <col width="19" customWidth="1" min="33" max="33"/>
    <col width="35" customWidth="1" min="34" max="34"/>
  </cols>
  <sheetData>
    <row r="1" ht="42" customHeight="1">
      <c r="A1" s="1" t="inlineStr">
        <is>
          <t>ID projet</t>
        </is>
      </c>
      <c r="B1" s="1" t="inlineStr">
        <is>
          <t>Investisseur</t>
        </is>
      </c>
      <c r="C1" s="1" t="inlineStr">
        <is>
          <t>Forme de détention</t>
        </is>
      </c>
      <c r="D1" s="1" t="inlineStr">
        <is>
          <t>SIRET</t>
        </is>
      </c>
      <c r="E1" s="1" t="inlineStr">
        <is>
          <t>Adresse du bien</t>
        </is>
      </c>
      <c r="F1" s="1" t="inlineStr">
        <is>
          <t>Commune</t>
        </is>
      </c>
      <c r="G1" s="1" t="inlineStr">
        <is>
          <t>Code postal</t>
        </is>
      </c>
      <c r="H1" s="1" t="inlineStr">
        <is>
          <t>Zone éligible</t>
        </is>
      </c>
      <c r="I1" s="1" t="inlineStr">
        <is>
          <t>Date d’acquisition</t>
        </is>
      </c>
      <c r="J1" s="1" t="inlineStr">
        <is>
          <t>Date d’achèvement des travaux</t>
        </is>
      </c>
      <c r="K1" s="1" t="inlineStr">
        <is>
          <t>Type de location</t>
        </is>
      </c>
      <c r="L1" s="1" t="inlineStr">
        <is>
          <t>Durée d’engagement</t>
        </is>
      </c>
      <c r="M1" s="1" t="inlineStr">
        <is>
          <t>Prix d’acquisition</t>
        </is>
      </c>
      <c r="N1" s="1" t="inlineStr">
        <is>
          <t>Frais de notaire</t>
        </is>
      </c>
      <c r="O1" s="1" t="inlineStr">
        <is>
          <t>Travaux éligibles</t>
        </is>
      </c>
      <c r="P1" s="1" t="inlineStr">
        <is>
          <t>Frais annexes retenus</t>
        </is>
      </c>
      <c r="Q1" s="1" t="inlineStr">
        <is>
          <t>Coût total de l’opération</t>
        </is>
      </c>
      <c r="R1" s="1" t="inlineStr">
        <is>
          <t>Part des travaux dans l’opération</t>
        </is>
      </c>
      <c r="S1" s="1" t="inlineStr">
        <is>
          <t>Plafond de l’investissement retenu</t>
        </is>
      </c>
      <c r="T1" s="1" t="inlineStr">
        <is>
          <t>Base fiscale retenue</t>
        </is>
      </c>
      <c r="U1" s="1" t="inlineStr">
        <is>
          <t>Taux de réduction</t>
        </is>
      </c>
      <c r="V1" s="1" t="inlineStr">
        <is>
          <t>Réduction d’impôt totale</t>
        </is>
      </c>
      <c r="W1" s="1" t="inlineStr">
        <is>
          <t>Réduction annuelle moyenne</t>
        </is>
      </c>
      <c r="X1" s="1" t="inlineStr">
        <is>
          <t>Loyer mensuel hors charges</t>
        </is>
      </c>
      <c r="Y1" s="1" t="inlineStr">
        <is>
          <t>Surface habitable en m²</t>
        </is>
      </c>
      <c r="Z1" s="1" t="inlineStr">
        <is>
          <t>Loyer au m²</t>
        </is>
      </c>
      <c r="AA1" s="1" t="inlineStr">
        <is>
          <t>Plafond de loyer applicable au m²</t>
        </is>
      </c>
      <c r="AB1" s="1" t="inlineStr">
        <is>
          <t>Plafond de ressources du locataire</t>
        </is>
      </c>
      <c r="AC1" s="1" t="inlineStr">
        <is>
          <t>Ressources annuelles du locataire</t>
        </is>
      </c>
      <c r="AD1" s="1" t="inlineStr">
        <is>
          <t>Éligibilité travaux</t>
        </is>
      </c>
      <c r="AE1" s="1" t="inlineStr">
        <is>
          <t>Éligibilité loyer</t>
        </is>
      </c>
      <c r="AF1" s="1" t="inlineStr">
        <is>
          <t>Éligibilité ressources</t>
        </is>
      </c>
      <c r="AG1" s="1" t="inlineStr">
        <is>
          <t>Éligibilité globale</t>
        </is>
      </c>
      <c r="AH1" s="1" t="inlineStr">
        <is>
          <t>Commentaires</t>
        </is>
      </c>
    </row>
    <row r="2">
      <c r="A2" s="2" t="inlineStr">
        <is>
          <t>PRJ-2026-001</t>
        </is>
      </c>
      <c r="B2" s="3" t="inlineStr">
        <is>
          <t>Camille Durand</t>
        </is>
      </c>
      <c r="C2" s="3" t="inlineStr">
        <is>
          <t>Direct</t>
        </is>
      </c>
      <c r="D2" s="2" t="inlineStr"/>
      <c r="E2" s="3" t="inlineStr">
        <is>
          <t>12 rue de la République, 69002 Lyon</t>
        </is>
      </c>
      <c r="F2" s="3" t="inlineStr">
        <is>
          <t>Lyon</t>
        </is>
      </c>
      <c r="G2" s="2" t="inlineStr">
        <is>
          <t>69002</t>
        </is>
      </c>
      <c r="H2" s="4" t="inlineStr">
        <is>
          <t>Oui</t>
        </is>
      </c>
      <c r="I2" s="5" t="n">
        <v>46037</v>
      </c>
      <c r="J2" s="5" t="n">
        <v>46203</v>
      </c>
      <c r="K2" s="4" t="inlineStr">
        <is>
          <t>Nue</t>
        </is>
      </c>
      <c r="L2" s="4" t="n">
        <v>9</v>
      </c>
      <c r="M2" s="6" t="n">
        <v>245000</v>
      </c>
      <c r="N2" s="6" t="n">
        <v>18000</v>
      </c>
      <c r="O2" s="6" t="n">
        <v>82000</v>
      </c>
      <c r="P2" s="6" t="n">
        <v>4000</v>
      </c>
      <c r="Q2" s="7">
        <f>IF(A2="","",SUM(M2:P2))</f>
        <v/>
      </c>
      <c r="R2" s="8">
        <f>IF(A2="","",IFERROR(O2/Q2,0))</f>
        <v/>
      </c>
      <c r="S2" s="7">
        <f>IF(A2="","",MIN(Q2,'Calcul &amp; synthèse'!$B$14,Y2*'Calcul &amp; synthèse'!$B$15))</f>
        <v/>
      </c>
      <c r="T2" s="7">
        <f>IF(A2="","",IF(AG2="Éligible",S2,0))</f>
        <v/>
      </c>
      <c r="U2" s="8">
        <f>IF(A2="","",IFERROR(VLOOKUP(L2,'Calcul &amp; synthèse'!$B$8:$C$10,2,FALSE),0))</f>
        <v/>
      </c>
      <c r="V2" s="7">
        <f>IF(A2="","",T2*U2)</f>
        <v/>
      </c>
      <c r="W2" s="7">
        <f>IF(A2="","",IFERROR(V2/L2,0))</f>
        <v/>
      </c>
      <c r="X2" s="6" t="n">
        <v>980</v>
      </c>
      <c r="Y2" s="9" t="n">
        <v>62</v>
      </c>
      <c r="Z2" s="7">
        <f>IF(A2="","",IFERROR(X2/Y2,0))</f>
        <v/>
      </c>
      <c r="AA2" s="6" t="n">
        <v>16.1</v>
      </c>
      <c r="AB2" s="6" t="n">
        <v>42000</v>
      </c>
      <c r="AC2" s="6" t="n">
        <v>39000</v>
      </c>
      <c r="AD2" s="10">
        <f>IF(A2="","",IF(R2&gt;='Calcul &amp; synthèse'!$B$13,"Oui","Non"))</f>
        <v/>
      </c>
      <c r="AE2" s="10">
        <f>IF(A2="","",IF(Z2&lt;=AA2,"Oui","Non"))</f>
        <v/>
      </c>
      <c r="AF2" s="10">
        <f>IF(A2="","",IF(AC2&lt;=AB2,"Oui","Non"))</f>
        <v/>
      </c>
      <c r="AG2" s="10">
        <f>IF(A2="","",IF(AND(H2="Oui",AD2="Oui",AE2="Oui",AF2="Oui",K2="Nue"),"Éligible","À vérifier"))</f>
        <v/>
      </c>
      <c r="AH2" s="3" t="inlineStr">
        <is>
          <t>Travaux insuffisants par rapport au coût total.</t>
        </is>
      </c>
    </row>
    <row r="3">
      <c r="A3" s="2" t="inlineStr">
        <is>
          <t>PRJ-2026-002</t>
        </is>
      </c>
      <c r="B3" s="3" t="inlineStr">
        <is>
          <t>Julien Moreau</t>
        </is>
      </c>
      <c r="C3" s="3" t="inlineStr">
        <is>
          <t>SCI soumise à l’IR</t>
        </is>
      </c>
      <c r="D3" s="2" t="inlineStr">
        <is>
          <t>91234567890123</t>
        </is>
      </c>
      <c r="E3" s="3" t="inlineStr">
        <is>
          <t>8 rue de l’Alma, 59100 Roubaix</t>
        </is>
      </c>
      <c r="F3" s="3" t="inlineStr">
        <is>
          <t>Roubaix</t>
        </is>
      </c>
      <c r="G3" s="2" t="inlineStr">
        <is>
          <t>59100</t>
        </is>
      </c>
      <c r="H3" s="4" t="inlineStr">
        <is>
          <t>Oui</t>
        </is>
      </c>
      <c r="I3" s="5" t="n">
        <v>46056</v>
      </c>
      <c r="J3" s="5" t="n">
        <v>46221</v>
      </c>
      <c r="K3" s="4" t="inlineStr">
        <is>
          <t>Nue</t>
        </is>
      </c>
      <c r="L3" s="4" t="n">
        <v>12</v>
      </c>
      <c r="M3" s="6" t="n">
        <v>165000</v>
      </c>
      <c r="N3" s="6" t="n">
        <v>12000</v>
      </c>
      <c r="O3" s="6" t="n">
        <v>61000</v>
      </c>
      <c r="P3" s="6" t="n">
        <v>3000</v>
      </c>
      <c r="Q3" s="11">
        <f>IF(A3="","",SUM(M3:P3))</f>
        <v/>
      </c>
      <c r="R3" s="12">
        <f>IF(A3="","",IFERROR(O3/Q3,0))</f>
        <v/>
      </c>
      <c r="S3" s="11">
        <f>IF(A3="","",MIN(Q3,'Calcul &amp; synthèse'!$B$14,Y3*'Calcul &amp; synthèse'!$B$15))</f>
        <v/>
      </c>
      <c r="T3" s="11">
        <f>IF(A3="","",IF(AG3="Éligible",S3,0))</f>
        <v/>
      </c>
      <c r="U3" s="12">
        <f>IF(A3="","",IFERROR(VLOOKUP(L3,'Calcul &amp; synthèse'!$B$8:$C$10,2,FALSE),0))</f>
        <v/>
      </c>
      <c r="V3" s="11">
        <f>IF(A3="","",T3*U3)</f>
        <v/>
      </c>
      <c r="W3" s="11">
        <f>IF(A3="","",IFERROR(V3/L3,0))</f>
        <v/>
      </c>
      <c r="X3" s="6" t="n">
        <v>620</v>
      </c>
      <c r="Y3" s="9" t="n">
        <v>54</v>
      </c>
      <c r="Z3" s="11">
        <f>IF(A3="","",IFERROR(X3/Y3,0))</f>
        <v/>
      </c>
      <c r="AA3" s="6" t="n">
        <v>13.2</v>
      </c>
      <c r="AB3" s="6" t="n">
        <v>33000</v>
      </c>
      <c r="AC3" s="6" t="n">
        <v>27000</v>
      </c>
      <c r="AD3" s="13">
        <f>IF(A3="","",IF(R3&gt;='Calcul &amp; synthèse'!$B$13,"Oui","Non"))</f>
        <v/>
      </c>
      <c r="AE3" s="13">
        <f>IF(A3="","",IF(Z3&lt;=AA3,"Oui","Non"))</f>
        <v/>
      </c>
      <c r="AF3" s="13">
        <f>IF(A3="","",IF(AC3&lt;=AB3,"Oui","Non"))</f>
        <v/>
      </c>
      <c r="AG3" s="13">
        <f>IF(A3="","",IF(AND(H3="Oui",AD3="Oui",AE3="Oui",AF3="Oui",K3="Nue"),"Éligible","À vérifier"))</f>
        <v/>
      </c>
      <c r="AH3" s="3" t="inlineStr">
        <is>
          <t>Projet conforme aux hypothèses saisies.</t>
        </is>
      </c>
    </row>
    <row r="4">
      <c r="A4" s="2" t="inlineStr">
        <is>
          <t>PRJ-2026-003</t>
        </is>
      </c>
      <c r="B4" s="3" t="inlineStr">
        <is>
          <t>Sophie Lefèvre</t>
        </is>
      </c>
      <c r="C4" s="3" t="inlineStr">
        <is>
          <t>SCI soumise à l’IR</t>
        </is>
      </c>
      <c r="D4" s="2" t="inlineStr">
        <is>
          <t>82345678901234</t>
        </is>
      </c>
      <c r="E4" s="3" t="inlineStr">
        <is>
          <t>24 cours Gambetta, 33000 Bordeaux</t>
        </is>
      </c>
      <c r="F4" s="3" t="inlineStr">
        <is>
          <t>Bordeaux</t>
        </is>
      </c>
      <c r="G4" s="2" t="inlineStr">
        <is>
          <t>33000</t>
        </is>
      </c>
      <c r="H4" s="4" t="inlineStr">
        <is>
          <t>Oui</t>
        </is>
      </c>
      <c r="I4" s="5" t="n">
        <v>46050</v>
      </c>
      <c r="J4" s="5" t="n">
        <v>46246</v>
      </c>
      <c r="K4" s="4" t="inlineStr">
        <is>
          <t>Nue</t>
        </is>
      </c>
      <c r="L4" s="4" t="n">
        <v>9</v>
      </c>
      <c r="M4" s="6" t="n">
        <v>310000</v>
      </c>
      <c r="N4" s="6" t="n">
        <v>23000</v>
      </c>
      <c r="O4" s="6" t="n">
        <v>55000</v>
      </c>
      <c r="P4" s="6" t="n">
        <v>4000</v>
      </c>
      <c r="Q4" s="7">
        <f>IF(A4="","",SUM(M4:P4))</f>
        <v/>
      </c>
      <c r="R4" s="8">
        <f>IF(A4="","",IFERROR(O4/Q4,0))</f>
        <v/>
      </c>
      <c r="S4" s="7">
        <f>IF(A4="","",MIN(Q4,'Calcul &amp; synthèse'!$B$14,Y4*'Calcul &amp; synthèse'!$B$15))</f>
        <v/>
      </c>
      <c r="T4" s="7">
        <f>IF(A4="","",IF(AG4="Éligible",S4,0))</f>
        <v/>
      </c>
      <c r="U4" s="8">
        <f>IF(A4="","",IFERROR(VLOOKUP(L4,'Calcul &amp; synthèse'!$B$8:$C$10,2,FALSE),0))</f>
        <v/>
      </c>
      <c r="V4" s="7">
        <f>IF(A4="","",T4*U4)</f>
        <v/>
      </c>
      <c r="W4" s="7">
        <f>IF(A4="","",IFERROR(V4/L4,0))</f>
        <v/>
      </c>
      <c r="X4" s="6" t="n">
        <v>1050</v>
      </c>
      <c r="Y4" s="9" t="n">
        <v>68</v>
      </c>
      <c r="Z4" s="7">
        <f>IF(A4="","",IFERROR(X4/Y4,0))</f>
        <v/>
      </c>
      <c r="AA4" s="6" t="n">
        <v>15.5</v>
      </c>
      <c r="AB4" s="6" t="n">
        <v>46000</v>
      </c>
      <c r="AC4" s="6" t="n">
        <v>41000</v>
      </c>
      <c r="AD4" s="10">
        <f>IF(A4="","",IF(R4&gt;='Calcul &amp; synthèse'!$B$13,"Oui","Non"))</f>
        <v/>
      </c>
      <c r="AE4" s="10">
        <f>IF(A4="","",IF(Z4&lt;=AA4,"Oui","Non"))</f>
        <v/>
      </c>
      <c r="AF4" s="10">
        <f>IF(A4="","",IF(AC4&lt;=AB4,"Oui","Non"))</f>
        <v/>
      </c>
      <c r="AG4" s="10">
        <f>IF(A4="","",IF(AND(H4="Oui",AD4="Oui",AE4="Oui",AF4="Oui",K4="Nue"),"Éligible","À vérifier"))</f>
        <v/>
      </c>
      <c r="AH4" s="3" t="inlineStr">
        <is>
          <t>Coût total élevé et travaux à renforcer.</t>
        </is>
      </c>
    </row>
    <row r="5">
      <c r="A5" s="2" t="inlineStr">
        <is>
          <t>PRJ-2026-004</t>
        </is>
      </c>
      <c r="B5" s="3" t="inlineStr">
        <is>
          <t>Thomas Bernard</t>
        </is>
      </c>
      <c r="C5" s="3" t="inlineStr">
        <is>
          <t>Direct</t>
        </is>
      </c>
      <c r="D5" s="2" t="inlineStr"/>
      <c r="E5" s="3" t="inlineStr">
        <is>
          <t>5 place de la République, 59000 Lille</t>
        </is>
      </c>
      <c r="F5" s="3" t="inlineStr">
        <is>
          <t>Lille</t>
        </is>
      </c>
      <c r="G5" s="2" t="inlineStr">
        <is>
          <t>59000</t>
        </is>
      </c>
      <c r="H5" s="4" t="inlineStr">
        <is>
          <t>Oui</t>
        </is>
      </c>
      <c r="I5" s="5" t="n">
        <v>46091</v>
      </c>
      <c r="J5" s="5" t="n">
        <v>46285</v>
      </c>
      <c r="K5" s="4" t="inlineStr">
        <is>
          <t>Nue</t>
        </is>
      </c>
      <c r="L5" s="4" t="n">
        <v>6</v>
      </c>
      <c r="M5" s="6" t="n">
        <v>220000</v>
      </c>
      <c r="N5" s="6" t="n">
        <v>16000</v>
      </c>
      <c r="O5" s="6" t="n">
        <v>72000</v>
      </c>
      <c r="P5" s="6" t="n">
        <v>4000</v>
      </c>
      <c r="Q5" s="11">
        <f>IF(A5="","",SUM(M5:P5))</f>
        <v/>
      </c>
      <c r="R5" s="12">
        <f>IF(A5="","",IFERROR(O5/Q5,0))</f>
        <v/>
      </c>
      <c r="S5" s="11">
        <f>IF(A5="","",MIN(Q5,'Calcul &amp; synthèse'!$B$14,Y5*'Calcul &amp; synthèse'!$B$15))</f>
        <v/>
      </c>
      <c r="T5" s="11">
        <f>IF(A5="","",IF(AG5="Éligible",S5,0))</f>
        <v/>
      </c>
      <c r="U5" s="12">
        <f>IF(A5="","",IFERROR(VLOOKUP(L5,'Calcul &amp; synthèse'!$B$8:$C$10,2,FALSE),0))</f>
        <v/>
      </c>
      <c r="V5" s="11">
        <f>IF(A5="","",T5*U5)</f>
        <v/>
      </c>
      <c r="W5" s="11">
        <f>IF(A5="","",IFERROR(V5/L5,0))</f>
        <v/>
      </c>
      <c r="X5" s="6" t="n">
        <v>890</v>
      </c>
      <c r="Y5" s="9" t="n">
        <v>58</v>
      </c>
      <c r="Z5" s="11">
        <f>IF(A5="","",IFERROR(X5/Y5,0))</f>
        <v/>
      </c>
      <c r="AA5" s="6" t="n">
        <v>14.2</v>
      </c>
      <c r="AB5" s="6" t="n">
        <v>38000</v>
      </c>
      <c r="AC5" s="6" t="n">
        <v>35000</v>
      </c>
      <c r="AD5" s="13">
        <f>IF(A5="","",IF(R5&gt;='Calcul &amp; synthèse'!$B$13,"Oui","Non"))</f>
        <v/>
      </c>
      <c r="AE5" s="13">
        <f>IF(A5="","",IF(Z5&lt;=AA5,"Oui","Non"))</f>
        <v/>
      </c>
      <c r="AF5" s="13">
        <f>IF(A5="","",IF(AC5&lt;=AB5,"Oui","Non"))</f>
        <v/>
      </c>
      <c r="AG5" s="13">
        <f>IF(A5="","",IF(AND(H5="Oui",AD5="Oui",AE5="Oui",AF5="Oui",K5="Nue"),"Éligible","À vérifier"))</f>
        <v/>
      </c>
      <c r="AH5" s="3" t="inlineStr">
        <is>
          <t>Part de travaux inférieure au seuil paramétré.</t>
        </is>
      </c>
    </row>
    <row r="6">
      <c r="A6" s="2" t="inlineStr">
        <is>
          <t>PRJ-2026-005</t>
        </is>
      </c>
      <c r="B6" s="3" t="inlineStr">
        <is>
          <t>Léa Martin</t>
        </is>
      </c>
      <c r="C6" s="3" t="inlineStr">
        <is>
          <t>Direct</t>
        </is>
      </c>
      <c r="D6" s="2" t="inlineStr"/>
      <c r="E6" s="3" t="inlineStr">
        <is>
          <t>17 rue des Forges, 42000 Saint-Étienne</t>
        </is>
      </c>
      <c r="F6" s="3" t="inlineStr">
        <is>
          <t>Saint-Étienne</t>
        </is>
      </c>
      <c r="G6" s="2" t="inlineStr">
        <is>
          <t>42000</t>
        </is>
      </c>
      <c r="H6" s="4" t="inlineStr">
        <is>
          <t>Oui</t>
        </is>
      </c>
      <c r="I6" s="5" t="n">
        <v>46074</v>
      </c>
      <c r="J6" s="5" t="n">
        <v>46234</v>
      </c>
      <c r="K6" s="4" t="inlineStr">
        <is>
          <t>Meublée</t>
        </is>
      </c>
      <c r="L6" s="4" t="n">
        <v>9</v>
      </c>
      <c r="M6" s="6" t="n">
        <v>145000</v>
      </c>
      <c r="N6" s="6" t="n">
        <v>11000</v>
      </c>
      <c r="O6" s="6" t="n">
        <v>55000</v>
      </c>
      <c r="P6" s="6" t="n">
        <v>3000</v>
      </c>
      <c r="Q6" s="7">
        <f>IF(A6="","",SUM(M6:P6))</f>
        <v/>
      </c>
      <c r="R6" s="8">
        <f>IF(A6="","",IFERROR(O6/Q6,0))</f>
        <v/>
      </c>
      <c r="S6" s="7">
        <f>IF(A6="","",MIN(Q6,'Calcul &amp; synthèse'!$B$14,Y6*'Calcul &amp; synthèse'!$B$15))</f>
        <v/>
      </c>
      <c r="T6" s="7">
        <f>IF(A6="","",IF(AG6="Éligible",S6,0))</f>
        <v/>
      </c>
      <c r="U6" s="8">
        <f>IF(A6="","",IFERROR(VLOOKUP(L6,'Calcul &amp; synthèse'!$B$8:$C$10,2,FALSE),0))</f>
        <v/>
      </c>
      <c r="V6" s="7">
        <f>IF(A6="","",T6*U6)</f>
        <v/>
      </c>
      <c r="W6" s="7">
        <f>IF(A6="","",IFERROR(V6/L6,0))</f>
        <v/>
      </c>
      <c r="X6" s="6" t="n">
        <v>710</v>
      </c>
      <c r="Y6" s="9" t="n">
        <v>52</v>
      </c>
      <c r="Z6" s="7">
        <f>IF(A6="","",IFERROR(X6/Y6,0))</f>
        <v/>
      </c>
      <c r="AA6" s="6" t="n">
        <v>12.5</v>
      </c>
      <c r="AB6" s="6" t="n">
        <v>31000</v>
      </c>
      <c r="AC6" s="6" t="n">
        <v>28000</v>
      </c>
      <c r="AD6" s="10">
        <f>IF(A6="","",IF(R6&gt;='Calcul &amp; synthèse'!$B$13,"Oui","Non"))</f>
        <v/>
      </c>
      <c r="AE6" s="10">
        <f>IF(A6="","",IF(Z6&lt;=AA6,"Oui","Non"))</f>
        <v/>
      </c>
      <c r="AF6" s="10">
        <f>IF(A6="","",IF(AC6&lt;=AB6,"Oui","Non"))</f>
        <v/>
      </c>
      <c r="AG6" s="10">
        <f>IF(A6="","",IF(AND(H6="Oui",AD6="Oui",AE6="Oui",AF6="Oui",K6="Nue"),"Éligible","À vérifier"))</f>
        <v/>
      </c>
      <c r="AH6" s="3" t="inlineStr">
        <is>
          <t>Location meublée non retenue dans cette estimation.</t>
        </is>
      </c>
    </row>
    <row r="7">
      <c r="A7" s="2" t="inlineStr">
        <is>
          <t>PRJ-2026-006</t>
        </is>
      </c>
      <c r="B7" s="3" t="inlineStr">
        <is>
          <t>Nicolas Petit</t>
        </is>
      </c>
      <c r="C7" s="3" t="inlineStr">
        <is>
          <t>SCI soumise à l’IR</t>
        </is>
      </c>
      <c r="D7" s="2" t="inlineStr">
        <is>
          <t>73456789012345</t>
        </is>
      </c>
      <c r="E7" s="3" t="inlineStr">
        <is>
          <t>31 rue du Sauvage, 68100 Mulhouse</t>
        </is>
      </c>
      <c r="F7" s="3" t="inlineStr">
        <is>
          <t>Mulhouse</t>
        </is>
      </c>
      <c r="G7" s="2" t="inlineStr">
        <is>
          <t>68100</t>
        </is>
      </c>
      <c r="H7" s="4" t="inlineStr">
        <is>
          <t>Oui</t>
        </is>
      </c>
      <c r="I7" s="5" t="n">
        <v>46086</v>
      </c>
      <c r="J7" s="5" t="n">
        <v>46262</v>
      </c>
      <c r="K7" s="4" t="inlineStr">
        <is>
          <t>Nue</t>
        </is>
      </c>
      <c r="L7" s="4" t="n">
        <v>9</v>
      </c>
      <c r="M7" s="6" t="n">
        <v>185000</v>
      </c>
      <c r="N7" s="6" t="n">
        <v>13000</v>
      </c>
      <c r="O7" s="6" t="n">
        <v>68000</v>
      </c>
      <c r="P7" s="6" t="n">
        <v>4000</v>
      </c>
      <c r="Q7" s="11">
        <f>IF(A7="","",SUM(M7:P7))</f>
        <v/>
      </c>
      <c r="R7" s="12">
        <f>IF(A7="","",IFERROR(O7/Q7,0))</f>
        <v/>
      </c>
      <c r="S7" s="11">
        <f>IF(A7="","",MIN(Q7,'Calcul &amp; synthèse'!$B$14,Y7*'Calcul &amp; synthèse'!$B$15))</f>
        <v/>
      </c>
      <c r="T7" s="11">
        <f>IF(A7="","",IF(AG7="Éligible",S7,0))</f>
        <v/>
      </c>
      <c r="U7" s="12">
        <f>IF(A7="","",IFERROR(VLOOKUP(L7,'Calcul &amp; synthèse'!$B$8:$C$10,2,FALSE),0))</f>
        <v/>
      </c>
      <c r="V7" s="11">
        <f>IF(A7="","",T7*U7)</f>
        <v/>
      </c>
      <c r="W7" s="11">
        <f>IF(A7="","",IFERROR(V7/L7,0))</f>
        <v/>
      </c>
      <c r="X7" s="6" t="n">
        <v>820</v>
      </c>
      <c r="Y7" s="9" t="n">
        <v>42</v>
      </c>
      <c r="Z7" s="11">
        <f>IF(A7="","",IFERROR(X7/Y7,0))</f>
        <v/>
      </c>
      <c r="AA7" s="6" t="n">
        <v>15</v>
      </c>
      <c r="AB7" s="6" t="n">
        <v>34000</v>
      </c>
      <c r="AC7" s="6" t="n">
        <v>30000</v>
      </c>
      <c r="AD7" s="13">
        <f>IF(A7="","",IF(R7&gt;='Calcul &amp; synthèse'!$B$13,"Oui","Non"))</f>
        <v/>
      </c>
      <c r="AE7" s="13">
        <f>IF(A7="","",IF(Z7&lt;=AA7,"Oui","Non"))</f>
        <v/>
      </c>
      <c r="AF7" s="13">
        <f>IF(A7="","",IF(AC7&lt;=AB7,"Oui","Non"))</f>
        <v/>
      </c>
      <c r="AG7" s="13">
        <f>IF(A7="","",IF(AND(H7="Oui",AD7="Oui",AE7="Oui",AF7="Oui",K7="Nue"),"Éligible","À vérifier"))</f>
        <v/>
      </c>
      <c r="AH7" s="3" t="inlineStr">
        <is>
          <t>Loyer constaté supérieur au plafond renseigné.</t>
        </is>
      </c>
    </row>
    <row r="8">
      <c r="A8" s="2" t="inlineStr">
        <is>
          <t>PRJ-2026-007</t>
        </is>
      </c>
      <c r="B8" s="3" t="inlineStr">
        <is>
          <t>Émilie Rousseau</t>
        </is>
      </c>
      <c r="C8" s="3" t="inlineStr">
        <is>
          <t>Direct</t>
        </is>
      </c>
      <c r="D8" s="2" t="inlineStr"/>
      <c r="E8" s="3" t="inlineStr">
        <is>
          <t>9 rue Hergé, 16000 Angoulême</t>
        </is>
      </c>
      <c r="F8" s="3" t="inlineStr">
        <is>
          <t>Angoulême</t>
        </is>
      </c>
      <c r="G8" s="2" t="inlineStr">
        <is>
          <t>16000</t>
        </is>
      </c>
      <c r="H8" s="4" t="inlineStr">
        <is>
          <t>Oui</t>
        </is>
      </c>
      <c r="I8" s="5" t="n">
        <v>46041</v>
      </c>
      <c r="J8" s="5" t="n">
        <v>46197</v>
      </c>
      <c r="K8" s="4" t="inlineStr">
        <is>
          <t>Nue</t>
        </is>
      </c>
      <c r="L8" s="4" t="n">
        <v>6</v>
      </c>
      <c r="M8" s="6" t="n">
        <v>175000</v>
      </c>
      <c r="N8" s="6" t="n">
        <v>13000</v>
      </c>
      <c r="O8" s="6" t="n">
        <v>70000</v>
      </c>
      <c r="P8" s="6" t="n">
        <v>3000</v>
      </c>
      <c r="Q8" s="7">
        <f>IF(A8="","",SUM(M8:P8))</f>
        <v/>
      </c>
      <c r="R8" s="8">
        <f>IF(A8="","",IFERROR(O8/Q8,0))</f>
        <v/>
      </c>
      <c r="S8" s="7">
        <f>IF(A8="","",MIN(Q8,'Calcul &amp; synthèse'!$B$14,Y8*'Calcul &amp; synthèse'!$B$15))</f>
        <v/>
      </c>
      <c r="T8" s="7">
        <f>IF(A8="","",IF(AG8="Éligible",S8,0))</f>
        <v/>
      </c>
      <c r="U8" s="8">
        <f>IF(A8="","",IFERROR(VLOOKUP(L8,'Calcul &amp; synthèse'!$B$8:$C$10,2,FALSE),0))</f>
        <v/>
      </c>
      <c r="V8" s="7">
        <f>IF(A8="","",T8*U8)</f>
        <v/>
      </c>
      <c r="W8" s="7">
        <f>IF(A8="","",IFERROR(V8/L8,0))</f>
        <v/>
      </c>
      <c r="X8" s="6" t="n">
        <v>760</v>
      </c>
      <c r="Y8" s="9" t="n">
        <v>59</v>
      </c>
      <c r="Z8" s="7">
        <f>IF(A8="","",IFERROR(X8/Y8,0))</f>
        <v/>
      </c>
      <c r="AA8" s="6" t="n">
        <v>12.8</v>
      </c>
      <c r="AB8" s="6" t="n">
        <v>31000</v>
      </c>
      <c r="AC8" s="6" t="n">
        <v>40000</v>
      </c>
      <c r="AD8" s="10">
        <f>IF(A8="","",IF(R8&gt;='Calcul &amp; synthèse'!$B$13,"Oui","Non"))</f>
        <v/>
      </c>
      <c r="AE8" s="10">
        <f>IF(A8="","",IF(Z8&lt;=AA8,"Oui","Non"))</f>
        <v/>
      </c>
      <c r="AF8" s="10">
        <f>IF(A8="","",IF(AC8&lt;=AB8,"Oui","Non"))</f>
        <v/>
      </c>
      <c r="AG8" s="10">
        <f>IF(A8="","",IF(AND(H8="Oui",AD8="Oui",AE8="Oui",AF8="Oui",K8="Nue"),"Éligible","À vérifier"))</f>
        <v/>
      </c>
      <c r="AH8" s="3" t="inlineStr">
        <is>
          <t>Ressources locataire supérieures au plafond renseigné.</t>
        </is>
      </c>
    </row>
    <row r="9">
      <c r="A9" s="2" t="inlineStr">
        <is>
          <t>PRJ-2026-008</t>
        </is>
      </c>
      <c r="B9" s="3" t="inlineStr">
        <is>
          <t>Antoine Garcia</t>
        </is>
      </c>
      <c r="C9" s="3" t="inlineStr">
        <is>
          <t>SCI soumise à l’IR</t>
        </is>
      </c>
      <c r="D9" s="2" t="inlineStr">
        <is>
          <t>64567890123456</t>
        </is>
      </c>
      <c r="E9" s="3" t="inlineStr">
        <is>
          <t>14 rue Haute-Vienne, 87000 Limoges</t>
        </is>
      </c>
      <c r="F9" s="3" t="inlineStr">
        <is>
          <t>Limoges</t>
        </is>
      </c>
      <c r="G9" s="2" t="inlineStr">
        <is>
          <t>87000</t>
        </is>
      </c>
      <c r="H9" s="4" t="inlineStr">
        <is>
          <t>Oui</t>
        </is>
      </c>
      <c r="I9" s="5" t="n">
        <v>46067</v>
      </c>
      <c r="J9" s="5" t="n">
        <v>46213</v>
      </c>
      <c r="K9" s="4" t="inlineStr">
        <is>
          <t>Nue</t>
        </is>
      </c>
      <c r="L9" s="4" t="n">
        <v>12</v>
      </c>
      <c r="M9" s="6" t="n">
        <v>198000</v>
      </c>
      <c r="N9" s="6" t="n">
        <v>15000</v>
      </c>
      <c r="O9" s="6" t="n">
        <v>72000</v>
      </c>
      <c r="P9" s="6" t="n">
        <v>3000</v>
      </c>
      <c r="Q9" s="11">
        <f>IF(A9="","",SUM(M9:P9))</f>
        <v/>
      </c>
      <c r="R9" s="12">
        <f>IF(A9="","",IFERROR(O9/Q9,0))</f>
        <v/>
      </c>
      <c r="S9" s="11">
        <f>IF(A9="","",MIN(Q9,'Calcul &amp; synthèse'!$B$14,Y9*'Calcul &amp; synthèse'!$B$15))</f>
        <v/>
      </c>
      <c r="T9" s="11">
        <f>IF(A9="","",IF(AG9="Éligible",S9,0))</f>
        <v/>
      </c>
      <c r="U9" s="12">
        <f>IF(A9="","",IFERROR(VLOOKUP(L9,'Calcul &amp; synthèse'!$B$8:$C$10,2,FALSE),0))</f>
        <v/>
      </c>
      <c r="V9" s="11">
        <f>IF(A9="","",T9*U9)</f>
        <v/>
      </c>
      <c r="W9" s="11">
        <f>IF(A9="","",IFERROR(V9/L9,0))</f>
        <v/>
      </c>
      <c r="X9" s="6" t="n">
        <v>740</v>
      </c>
      <c r="Y9" s="9" t="n">
        <v>60</v>
      </c>
      <c r="Z9" s="11">
        <f>IF(A9="","",IFERROR(X9/Y9,0))</f>
        <v/>
      </c>
      <c r="AA9" s="6" t="n">
        <v>12.7</v>
      </c>
      <c r="AB9" s="6" t="n">
        <v>32000</v>
      </c>
      <c r="AC9" s="6" t="n">
        <v>29000</v>
      </c>
      <c r="AD9" s="13">
        <f>IF(A9="","",IF(R9&gt;='Calcul &amp; synthèse'!$B$13,"Oui","Non"))</f>
        <v/>
      </c>
      <c r="AE9" s="13">
        <f>IF(A9="","",IF(Z9&lt;=AA9,"Oui","Non"))</f>
        <v/>
      </c>
      <c r="AF9" s="13">
        <f>IF(A9="","",IF(AC9&lt;=AB9,"Oui","Non"))</f>
        <v/>
      </c>
      <c r="AG9" s="13">
        <f>IF(A9="","",IF(AND(H9="Oui",AD9="Oui",AE9="Oui",AF9="Oui",K9="Nue"),"Éligible","À vérifier"))</f>
        <v/>
      </c>
      <c r="AH9" s="3" t="inlineStr">
        <is>
          <t>Projet conforme aux hypothèses saisies.</t>
        </is>
      </c>
    </row>
    <row r="10">
      <c r="A10" s="2" t="inlineStr">
        <is>
          <t>PRJ-2026-009</t>
        </is>
      </c>
      <c r="B10" s="3" t="inlineStr">
        <is>
          <t>Claire Fontaine</t>
        </is>
      </c>
      <c r="C10" s="3" t="inlineStr">
        <is>
          <t>Direct</t>
        </is>
      </c>
      <c r="D10" s="2" t="inlineStr"/>
      <c r="E10" s="3" t="inlineStr">
        <is>
          <t>6 quai Southampton, 76600 Le Havre</t>
        </is>
      </c>
      <c r="F10" s="3" t="inlineStr">
        <is>
          <t>Le Havre</t>
        </is>
      </c>
      <c r="G10" s="2" t="inlineStr">
        <is>
          <t>76600</t>
        </is>
      </c>
      <c r="H10" s="4" t="inlineStr">
        <is>
          <t>Non</t>
        </is>
      </c>
      <c r="I10" s="5" t="n">
        <v>46099</v>
      </c>
      <c r="J10" s="5" t="n">
        <v>46280</v>
      </c>
      <c r="K10" s="4" t="inlineStr">
        <is>
          <t>Nue</t>
        </is>
      </c>
      <c r="L10" s="4" t="n">
        <v>9</v>
      </c>
      <c r="M10" s="6" t="n">
        <v>230000</v>
      </c>
      <c r="N10" s="6" t="n">
        <v>17000</v>
      </c>
      <c r="O10" s="6" t="n">
        <v>75000</v>
      </c>
      <c r="P10" s="6" t="n">
        <v>4000</v>
      </c>
      <c r="Q10" s="7">
        <f>IF(A10="","",SUM(M10:P10))</f>
        <v/>
      </c>
      <c r="R10" s="8">
        <f>IF(A10="","",IFERROR(O10/Q10,0))</f>
        <v/>
      </c>
      <c r="S10" s="7">
        <f>IF(A10="","",MIN(Q10,'Calcul &amp; synthèse'!$B$14,Y10*'Calcul &amp; synthèse'!$B$15))</f>
        <v/>
      </c>
      <c r="T10" s="7">
        <f>IF(A10="","",IF(AG10="Éligible",S10,0))</f>
        <v/>
      </c>
      <c r="U10" s="8">
        <f>IF(A10="","",IFERROR(VLOOKUP(L10,'Calcul &amp; synthèse'!$B$8:$C$10,2,FALSE),0))</f>
        <v/>
      </c>
      <c r="V10" s="7">
        <f>IF(A10="","",T10*U10)</f>
        <v/>
      </c>
      <c r="W10" s="7">
        <f>IF(A10="","",IFERROR(V10/L10,0))</f>
        <v/>
      </c>
      <c r="X10" s="6" t="n">
        <v>930</v>
      </c>
      <c r="Y10" s="9" t="n">
        <v>65</v>
      </c>
      <c r="Z10" s="7">
        <f>IF(A10="","",IFERROR(X10/Y10,0))</f>
        <v/>
      </c>
      <c r="AA10" s="6" t="n">
        <v>14.6</v>
      </c>
      <c r="AB10" s="6" t="n">
        <v>39000</v>
      </c>
      <c r="AC10" s="6" t="n">
        <v>36000</v>
      </c>
      <c r="AD10" s="10">
        <f>IF(A10="","",IF(R10&gt;='Calcul &amp; synthèse'!$B$13,"Oui","Non"))</f>
        <v/>
      </c>
      <c r="AE10" s="10">
        <f>IF(A10="","",IF(Z10&lt;=AA10,"Oui","Non"))</f>
        <v/>
      </c>
      <c r="AF10" s="10">
        <f>IF(A10="","",IF(AC10&lt;=AB10,"Oui","Non"))</f>
        <v/>
      </c>
      <c r="AG10" s="10">
        <f>IF(A10="","",IF(AND(H10="Oui",AD10="Oui",AE10="Oui",AF10="Oui",K10="Nue"),"Éligible","À vérifier"))</f>
        <v/>
      </c>
      <c r="AH10" s="3" t="inlineStr">
        <is>
          <t>Commune à vérifier dans la liste réglementaire applicable.</t>
        </is>
      </c>
    </row>
    <row r="11">
      <c r="A11" s="2" t="inlineStr">
        <is>
          <t>PRJ-2026-010</t>
        </is>
      </c>
      <c r="B11" s="3" t="inlineStr">
        <is>
          <t>Hugo Mercier</t>
        </is>
      </c>
      <c r="C11" s="3" t="inlineStr">
        <is>
          <t>SCI soumise à l’IR</t>
        </is>
      </c>
      <c r="D11" s="2" t="inlineStr">
        <is>
          <t>55678901234567</t>
        </is>
      </c>
      <c r="E11" s="3" t="inlineStr">
        <is>
          <t>22 boulevard de Strasbourg, 83000 Toulon</t>
        </is>
      </c>
      <c r="F11" s="3" t="inlineStr">
        <is>
          <t>Toulon</t>
        </is>
      </c>
      <c r="G11" s="2" t="inlineStr">
        <is>
          <t>83000</t>
        </is>
      </c>
      <c r="H11" s="4" t="inlineStr">
        <is>
          <t>Oui</t>
        </is>
      </c>
      <c r="I11" s="5" t="n">
        <v>46030</v>
      </c>
      <c r="J11" s="5" t="n">
        <v>46239</v>
      </c>
      <c r="K11" s="4" t="inlineStr">
        <is>
          <t>Nue</t>
        </is>
      </c>
      <c r="L11" s="4" t="n">
        <v>6</v>
      </c>
      <c r="M11" s="6" t="n">
        <v>280000</v>
      </c>
      <c r="N11" s="6" t="n">
        <v>20000</v>
      </c>
      <c r="O11" s="6" t="n">
        <v>80000</v>
      </c>
      <c r="P11" s="6" t="n">
        <v>5000</v>
      </c>
      <c r="Q11" s="11">
        <f>IF(A11="","",SUM(M11:P11))</f>
        <v/>
      </c>
      <c r="R11" s="12">
        <f>IF(A11="","",IFERROR(O11/Q11,0))</f>
        <v/>
      </c>
      <c r="S11" s="11">
        <f>IF(A11="","",MIN(Q11,'Calcul &amp; synthèse'!$B$14,Y11*'Calcul &amp; synthèse'!$B$15))</f>
        <v/>
      </c>
      <c r="T11" s="11">
        <f>IF(A11="","",IF(AG11="Éligible",S11,0))</f>
        <v/>
      </c>
      <c r="U11" s="12">
        <f>IF(A11="","",IFERROR(VLOOKUP(L11,'Calcul &amp; synthèse'!$B$8:$C$10,2,FALSE),0))</f>
        <v/>
      </c>
      <c r="V11" s="11">
        <f>IF(A11="","",T11*U11)</f>
        <v/>
      </c>
      <c r="W11" s="11">
        <f>IF(A11="","",IFERROR(V11/L11,0))</f>
        <v/>
      </c>
      <c r="X11" s="6" t="n">
        <v>1050</v>
      </c>
      <c r="Y11" s="9" t="n">
        <v>78</v>
      </c>
      <c r="Z11" s="11">
        <f>IF(A11="","",IFERROR(X11/Y11,0))</f>
        <v/>
      </c>
      <c r="AA11" s="6" t="n">
        <v>15.4</v>
      </c>
      <c r="AB11" s="6" t="n">
        <v>47000</v>
      </c>
      <c r="AC11" s="6" t="n">
        <v>43000</v>
      </c>
      <c r="AD11" s="13">
        <f>IF(A11="","",IF(R11&gt;='Calcul &amp; synthèse'!$B$13,"Oui","Non"))</f>
        <v/>
      </c>
      <c r="AE11" s="13">
        <f>IF(A11="","",IF(Z11&lt;=AA11,"Oui","Non"))</f>
        <v/>
      </c>
      <c r="AF11" s="13">
        <f>IF(A11="","",IF(AC11&lt;=AB11,"Oui","Non"))</f>
        <v/>
      </c>
      <c r="AG11" s="13">
        <f>IF(A11="","",IF(AND(H11="Oui",AD11="Oui",AE11="Oui",AF11="Oui",K11="Nue"),"Éligible","À vérifier"))</f>
        <v/>
      </c>
      <c r="AH11" s="3" t="inlineStr">
        <is>
          <t>Coût total supérieur au plafond et travaux insuffisants.</t>
        </is>
      </c>
    </row>
    <row r="12">
      <c r="A12" s="2" t="n"/>
      <c r="B12" s="3" t="n"/>
      <c r="C12" s="3" t="n"/>
      <c r="D12" s="2" t="n"/>
      <c r="E12" s="3" t="n"/>
      <c r="F12" s="3" t="n"/>
      <c r="G12" s="2" t="n"/>
      <c r="H12" s="4" t="n"/>
      <c r="I12" s="5" t="n"/>
      <c r="J12" s="5" t="n"/>
      <c r="K12" s="4" t="n"/>
      <c r="L12" s="4" t="n"/>
      <c r="M12" s="6" t="n"/>
      <c r="N12" s="6" t="n"/>
      <c r="O12" s="6" t="n"/>
      <c r="P12" s="6" t="n"/>
      <c r="Q12" s="7">
        <f>IF(A12="","",SUM(M12:P12))</f>
        <v/>
      </c>
      <c r="R12" s="8">
        <f>IF(A12="","",IFERROR(O12/Q12,0))</f>
        <v/>
      </c>
      <c r="S12" s="7">
        <f>IF(A12="","",MIN(Q12,'Calcul &amp; synthèse'!$B$14,Y12*'Calcul &amp; synthèse'!$B$15))</f>
        <v/>
      </c>
      <c r="T12" s="7">
        <f>IF(A12="","",IF(AG12="Éligible",S12,0))</f>
        <v/>
      </c>
      <c r="U12" s="8">
        <f>IF(A12="","",IFERROR(VLOOKUP(L12,'Calcul &amp; synthèse'!$B$8:$C$10,2,FALSE),0))</f>
        <v/>
      </c>
      <c r="V12" s="7">
        <f>IF(A12="","",T12*U12)</f>
        <v/>
      </c>
      <c r="W12" s="7">
        <f>IF(A12="","",IFERROR(V12/L12,0))</f>
        <v/>
      </c>
      <c r="X12" s="6" t="n"/>
      <c r="Y12" s="9" t="n"/>
      <c r="Z12" s="7">
        <f>IF(A12="","",IFERROR(X12/Y12,0))</f>
        <v/>
      </c>
      <c r="AA12" s="6" t="n"/>
      <c r="AB12" s="6" t="n"/>
      <c r="AC12" s="6" t="n"/>
      <c r="AD12" s="10">
        <f>IF(A12="","",IF(R12&gt;='Calcul &amp; synthèse'!$B$13,"Oui","Non"))</f>
        <v/>
      </c>
      <c r="AE12" s="10">
        <f>IF(A12="","",IF(Z12&lt;=AA12,"Oui","Non"))</f>
        <v/>
      </c>
      <c r="AF12" s="10">
        <f>IF(A12="","",IF(AC12&lt;=AB12,"Oui","Non"))</f>
        <v/>
      </c>
      <c r="AG12" s="10">
        <f>IF(A12="","",IF(AND(H12="Oui",AD12="Oui",AE12="Oui",AF12="Oui",K12="Nue"),"Éligible","À vérifier"))</f>
        <v/>
      </c>
      <c r="AH12" s="3" t="n"/>
    </row>
    <row r="13">
      <c r="A13" s="2" t="n"/>
      <c r="B13" s="3" t="n"/>
      <c r="C13" s="3" t="n"/>
      <c r="D13" s="2" t="n"/>
      <c r="E13" s="3" t="n"/>
      <c r="F13" s="3" t="n"/>
      <c r="G13" s="2" t="n"/>
      <c r="H13" s="4" t="n"/>
      <c r="I13" s="5" t="n"/>
      <c r="J13" s="5" t="n"/>
      <c r="K13" s="4" t="n"/>
      <c r="L13" s="4" t="n"/>
      <c r="M13" s="6" t="n"/>
      <c r="N13" s="6" t="n"/>
      <c r="O13" s="6" t="n"/>
      <c r="P13" s="6" t="n"/>
      <c r="Q13" s="11">
        <f>IF(A13="","",SUM(M13:P13))</f>
        <v/>
      </c>
      <c r="R13" s="12">
        <f>IF(A13="","",IFERROR(O13/Q13,0))</f>
        <v/>
      </c>
      <c r="S13" s="11">
        <f>IF(A13="","",MIN(Q13,'Calcul &amp; synthèse'!$B$14,Y13*'Calcul &amp; synthèse'!$B$15))</f>
        <v/>
      </c>
      <c r="T13" s="11">
        <f>IF(A13="","",IF(AG13="Éligible",S13,0))</f>
        <v/>
      </c>
      <c r="U13" s="12">
        <f>IF(A13="","",IFERROR(VLOOKUP(L13,'Calcul &amp; synthèse'!$B$8:$C$10,2,FALSE),0))</f>
        <v/>
      </c>
      <c r="V13" s="11">
        <f>IF(A13="","",T13*U13)</f>
        <v/>
      </c>
      <c r="W13" s="11">
        <f>IF(A13="","",IFERROR(V13/L13,0))</f>
        <v/>
      </c>
      <c r="X13" s="6" t="n"/>
      <c r="Y13" s="9" t="n"/>
      <c r="Z13" s="11">
        <f>IF(A13="","",IFERROR(X13/Y13,0))</f>
        <v/>
      </c>
      <c r="AA13" s="6" t="n"/>
      <c r="AB13" s="6" t="n"/>
      <c r="AC13" s="6" t="n"/>
      <c r="AD13" s="13">
        <f>IF(A13="","",IF(R13&gt;='Calcul &amp; synthèse'!$B$13,"Oui","Non"))</f>
        <v/>
      </c>
      <c r="AE13" s="13">
        <f>IF(A13="","",IF(Z13&lt;=AA13,"Oui","Non"))</f>
        <v/>
      </c>
      <c r="AF13" s="13">
        <f>IF(A13="","",IF(AC13&lt;=AB13,"Oui","Non"))</f>
        <v/>
      </c>
      <c r="AG13" s="13">
        <f>IF(A13="","",IF(AND(H13="Oui",AD13="Oui",AE13="Oui",AF13="Oui",K13="Nue"),"Éligible","À vérifier"))</f>
        <v/>
      </c>
      <c r="AH13" s="3" t="n"/>
    </row>
    <row r="14">
      <c r="A14" s="2" t="n"/>
      <c r="B14" s="3" t="n"/>
      <c r="C14" s="3" t="n"/>
      <c r="D14" s="2" t="n"/>
      <c r="E14" s="3" t="n"/>
      <c r="F14" s="3" t="n"/>
      <c r="G14" s="2" t="n"/>
      <c r="H14" s="4" t="n"/>
      <c r="I14" s="5" t="n"/>
      <c r="J14" s="5" t="n"/>
      <c r="K14" s="4" t="n"/>
      <c r="L14" s="4" t="n"/>
      <c r="M14" s="6" t="n"/>
      <c r="N14" s="6" t="n"/>
      <c r="O14" s="6" t="n"/>
      <c r="P14" s="6" t="n"/>
      <c r="Q14" s="7">
        <f>IF(A14="","",SUM(M14:P14))</f>
        <v/>
      </c>
      <c r="R14" s="8">
        <f>IF(A14="","",IFERROR(O14/Q14,0))</f>
        <v/>
      </c>
      <c r="S14" s="7">
        <f>IF(A14="","",MIN(Q14,'Calcul &amp; synthèse'!$B$14,Y14*'Calcul &amp; synthèse'!$B$15))</f>
        <v/>
      </c>
      <c r="T14" s="7">
        <f>IF(A14="","",IF(AG14="Éligible",S14,0))</f>
        <v/>
      </c>
      <c r="U14" s="8">
        <f>IF(A14="","",IFERROR(VLOOKUP(L14,'Calcul &amp; synthèse'!$B$8:$C$10,2,FALSE),0))</f>
        <v/>
      </c>
      <c r="V14" s="7">
        <f>IF(A14="","",T14*U14)</f>
        <v/>
      </c>
      <c r="W14" s="7">
        <f>IF(A14="","",IFERROR(V14/L14,0))</f>
        <v/>
      </c>
      <c r="X14" s="6" t="n"/>
      <c r="Y14" s="9" t="n"/>
      <c r="Z14" s="7">
        <f>IF(A14="","",IFERROR(X14/Y14,0))</f>
        <v/>
      </c>
      <c r="AA14" s="6" t="n"/>
      <c r="AB14" s="6" t="n"/>
      <c r="AC14" s="6" t="n"/>
      <c r="AD14" s="10">
        <f>IF(A14="","",IF(R14&gt;='Calcul &amp; synthèse'!$B$13,"Oui","Non"))</f>
        <v/>
      </c>
      <c r="AE14" s="10">
        <f>IF(A14="","",IF(Z14&lt;=AA14,"Oui","Non"))</f>
        <v/>
      </c>
      <c r="AF14" s="10">
        <f>IF(A14="","",IF(AC14&lt;=AB14,"Oui","Non"))</f>
        <v/>
      </c>
      <c r="AG14" s="10">
        <f>IF(A14="","",IF(AND(H14="Oui",AD14="Oui",AE14="Oui",AF14="Oui",K14="Nue"),"Éligible","À vérifier"))</f>
        <v/>
      </c>
      <c r="AH14" s="3" t="n"/>
    </row>
    <row r="15">
      <c r="A15" s="2" t="n"/>
      <c r="B15" s="3" t="n"/>
      <c r="C15" s="3" t="n"/>
      <c r="D15" s="2" t="n"/>
      <c r="E15" s="3" t="n"/>
      <c r="F15" s="3" t="n"/>
      <c r="G15" s="2" t="n"/>
      <c r="H15" s="4" t="n"/>
      <c r="I15" s="5" t="n"/>
      <c r="J15" s="5" t="n"/>
      <c r="K15" s="4" t="n"/>
      <c r="L15" s="4" t="n"/>
      <c r="M15" s="6" t="n"/>
      <c r="N15" s="6" t="n"/>
      <c r="O15" s="6" t="n"/>
      <c r="P15" s="6" t="n"/>
      <c r="Q15" s="11">
        <f>IF(A15="","",SUM(M15:P15))</f>
        <v/>
      </c>
      <c r="R15" s="12">
        <f>IF(A15="","",IFERROR(O15/Q15,0))</f>
        <v/>
      </c>
      <c r="S15" s="11">
        <f>IF(A15="","",MIN(Q15,'Calcul &amp; synthèse'!$B$14,Y15*'Calcul &amp; synthèse'!$B$15))</f>
        <v/>
      </c>
      <c r="T15" s="11">
        <f>IF(A15="","",IF(AG15="Éligible",S15,0))</f>
        <v/>
      </c>
      <c r="U15" s="12">
        <f>IF(A15="","",IFERROR(VLOOKUP(L15,'Calcul &amp; synthèse'!$B$8:$C$10,2,FALSE),0))</f>
        <v/>
      </c>
      <c r="V15" s="11">
        <f>IF(A15="","",T15*U15)</f>
        <v/>
      </c>
      <c r="W15" s="11">
        <f>IF(A15="","",IFERROR(V15/L15,0))</f>
        <v/>
      </c>
      <c r="X15" s="6" t="n"/>
      <c r="Y15" s="9" t="n"/>
      <c r="Z15" s="11">
        <f>IF(A15="","",IFERROR(X15/Y15,0))</f>
        <v/>
      </c>
      <c r="AA15" s="6" t="n"/>
      <c r="AB15" s="6" t="n"/>
      <c r="AC15" s="6" t="n"/>
      <c r="AD15" s="13">
        <f>IF(A15="","",IF(R15&gt;='Calcul &amp; synthèse'!$B$13,"Oui","Non"))</f>
        <v/>
      </c>
      <c r="AE15" s="13">
        <f>IF(A15="","",IF(Z15&lt;=AA15,"Oui","Non"))</f>
        <v/>
      </c>
      <c r="AF15" s="13">
        <f>IF(A15="","",IF(AC15&lt;=AB15,"Oui","Non"))</f>
        <v/>
      </c>
      <c r="AG15" s="13">
        <f>IF(A15="","",IF(AND(H15="Oui",AD15="Oui",AE15="Oui",AF15="Oui",K15="Nue"),"Éligible","À vérifier"))</f>
        <v/>
      </c>
      <c r="AH15" s="3" t="n"/>
    </row>
    <row r="16">
      <c r="A16" s="2" t="n"/>
      <c r="B16" s="3" t="n"/>
      <c r="C16" s="3" t="n"/>
      <c r="D16" s="2" t="n"/>
      <c r="E16" s="3" t="n"/>
      <c r="F16" s="3" t="n"/>
      <c r="G16" s="2" t="n"/>
      <c r="H16" s="4" t="n"/>
      <c r="I16" s="5" t="n"/>
      <c r="J16" s="5" t="n"/>
      <c r="K16" s="4" t="n"/>
      <c r="L16" s="4" t="n"/>
      <c r="M16" s="6" t="n"/>
      <c r="N16" s="6" t="n"/>
      <c r="O16" s="6" t="n"/>
      <c r="P16" s="6" t="n"/>
      <c r="Q16" s="7">
        <f>IF(A16="","",SUM(M16:P16))</f>
        <v/>
      </c>
      <c r="R16" s="8">
        <f>IF(A16="","",IFERROR(O16/Q16,0))</f>
        <v/>
      </c>
      <c r="S16" s="7">
        <f>IF(A16="","",MIN(Q16,'Calcul &amp; synthèse'!$B$14,Y16*'Calcul &amp; synthèse'!$B$15))</f>
        <v/>
      </c>
      <c r="T16" s="7">
        <f>IF(A16="","",IF(AG16="Éligible",S16,0))</f>
        <v/>
      </c>
      <c r="U16" s="8">
        <f>IF(A16="","",IFERROR(VLOOKUP(L16,'Calcul &amp; synthèse'!$B$8:$C$10,2,FALSE),0))</f>
        <v/>
      </c>
      <c r="V16" s="7">
        <f>IF(A16="","",T16*U16)</f>
        <v/>
      </c>
      <c r="W16" s="7">
        <f>IF(A16="","",IFERROR(V16/L16,0))</f>
        <v/>
      </c>
      <c r="X16" s="6" t="n"/>
      <c r="Y16" s="9" t="n"/>
      <c r="Z16" s="7">
        <f>IF(A16="","",IFERROR(X16/Y16,0))</f>
        <v/>
      </c>
      <c r="AA16" s="6" t="n"/>
      <c r="AB16" s="6" t="n"/>
      <c r="AC16" s="6" t="n"/>
      <c r="AD16" s="10">
        <f>IF(A16="","",IF(R16&gt;='Calcul &amp; synthèse'!$B$13,"Oui","Non"))</f>
        <v/>
      </c>
      <c r="AE16" s="10">
        <f>IF(A16="","",IF(Z16&lt;=AA16,"Oui","Non"))</f>
        <v/>
      </c>
      <c r="AF16" s="10">
        <f>IF(A16="","",IF(AC16&lt;=AB16,"Oui","Non"))</f>
        <v/>
      </c>
      <c r="AG16" s="10">
        <f>IF(A16="","",IF(AND(H16="Oui",AD16="Oui",AE16="Oui",AF16="Oui",K16="Nue"),"Éligible","À vérifier"))</f>
        <v/>
      </c>
      <c r="AH16" s="3" t="n"/>
    </row>
    <row r="17">
      <c r="A17" s="2" t="n"/>
      <c r="B17" s="3" t="n"/>
      <c r="C17" s="3" t="n"/>
      <c r="D17" s="2" t="n"/>
      <c r="E17" s="3" t="n"/>
      <c r="F17" s="3" t="n"/>
      <c r="G17" s="2" t="n"/>
      <c r="H17" s="4" t="n"/>
      <c r="I17" s="5" t="n"/>
      <c r="J17" s="5" t="n"/>
      <c r="K17" s="4" t="n"/>
      <c r="L17" s="4" t="n"/>
      <c r="M17" s="6" t="n"/>
      <c r="N17" s="6" t="n"/>
      <c r="O17" s="6" t="n"/>
      <c r="P17" s="6" t="n"/>
      <c r="Q17" s="11">
        <f>IF(A17="","",SUM(M17:P17))</f>
        <v/>
      </c>
      <c r="R17" s="12">
        <f>IF(A17="","",IFERROR(O17/Q17,0))</f>
        <v/>
      </c>
      <c r="S17" s="11">
        <f>IF(A17="","",MIN(Q17,'Calcul &amp; synthèse'!$B$14,Y17*'Calcul &amp; synthèse'!$B$15))</f>
        <v/>
      </c>
      <c r="T17" s="11">
        <f>IF(A17="","",IF(AG17="Éligible",S17,0))</f>
        <v/>
      </c>
      <c r="U17" s="12">
        <f>IF(A17="","",IFERROR(VLOOKUP(L17,'Calcul &amp; synthèse'!$B$8:$C$10,2,FALSE),0))</f>
        <v/>
      </c>
      <c r="V17" s="11">
        <f>IF(A17="","",T17*U17)</f>
        <v/>
      </c>
      <c r="W17" s="11">
        <f>IF(A17="","",IFERROR(V17/L17,0))</f>
        <v/>
      </c>
      <c r="X17" s="6" t="n"/>
      <c r="Y17" s="9" t="n"/>
      <c r="Z17" s="11">
        <f>IF(A17="","",IFERROR(X17/Y17,0))</f>
        <v/>
      </c>
      <c r="AA17" s="6" t="n"/>
      <c r="AB17" s="6" t="n"/>
      <c r="AC17" s="6" t="n"/>
      <c r="AD17" s="13">
        <f>IF(A17="","",IF(R17&gt;='Calcul &amp; synthèse'!$B$13,"Oui","Non"))</f>
        <v/>
      </c>
      <c r="AE17" s="13">
        <f>IF(A17="","",IF(Z17&lt;=AA17,"Oui","Non"))</f>
        <v/>
      </c>
      <c r="AF17" s="13">
        <f>IF(A17="","",IF(AC17&lt;=AB17,"Oui","Non"))</f>
        <v/>
      </c>
      <c r="AG17" s="13">
        <f>IF(A17="","",IF(AND(H17="Oui",AD17="Oui",AE17="Oui",AF17="Oui",K17="Nue"),"Éligible","À vérifier"))</f>
        <v/>
      </c>
      <c r="AH17" s="3" t="n"/>
    </row>
    <row r="18">
      <c r="A18" s="2" t="n"/>
      <c r="B18" s="3" t="n"/>
      <c r="C18" s="3" t="n"/>
      <c r="D18" s="2" t="n"/>
      <c r="E18" s="3" t="n"/>
      <c r="F18" s="3" t="n"/>
      <c r="G18" s="2" t="n"/>
      <c r="H18" s="4" t="n"/>
      <c r="I18" s="5" t="n"/>
      <c r="J18" s="5" t="n"/>
      <c r="K18" s="4" t="n"/>
      <c r="L18" s="4" t="n"/>
      <c r="M18" s="6" t="n"/>
      <c r="N18" s="6" t="n"/>
      <c r="O18" s="6" t="n"/>
      <c r="P18" s="6" t="n"/>
      <c r="Q18" s="7">
        <f>IF(A18="","",SUM(M18:P18))</f>
        <v/>
      </c>
      <c r="R18" s="8">
        <f>IF(A18="","",IFERROR(O18/Q18,0))</f>
        <v/>
      </c>
      <c r="S18" s="7">
        <f>IF(A18="","",MIN(Q18,'Calcul &amp; synthèse'!$B$14,Y18*'Calcul &amp; synthèse'!$B$15))</f>
        <v/>
      </c>
      <c r="T18" s="7">
        <f>IF(A18="","",IF(AG18="Éligible",S18,0))</f>
        <v/>
      </c>
      <c r="U18" s="8">
        <f>IF(A18="","",IFERROR(VLOOKUP(L18,'Calcul &amp; synthèse'!$B$8:$C$10,2,FALSE),0))</f>
        <v/>
      </c>
      <c r="V18" s="7">
        <f>IF(A18="","",T18*U18)</f>
        <v/>
      </c>
      <c r="W18" s="7">
        <f>IF(A18="","",IFERROR(V18/L18,0))</f>
        <v/>
      </c>
      <c r="X18" s="6" t="n"/>
      <c r="Y18" s="9" t="n"/>
      <c r="Z18" s="7">
        <f>IF(A18="","",IFERROR(X18/Y18,0))</f>
        <v/>
      </c>
      <c r="AA18" s="6" t="n"/>
      <c r="AB18" s="6" t="n"/>
      <c r="AC18" s="6" t="n"/>
      <c r="AD18" s="10">
        <f>IF(A18="","",IF(R18&gt;='Calcul &amp; synthèse'!$B$13,"Oui","Non"))</f>
        <v/>
      </c>
      <c r="AE18" s="10">
        <f>IF(A18="","",IF(Z18&lt;=AA18,"Oui","Non"))</f>
        <v/>
      </c>
      <c r="AF18" s="10">
        <f>IF(A18="","",IF(AC18&lt;=AB18,"Oui","Non"))</f>
        <v/>
      </c>
      <c r="AG18" s="10">
        <f>IF(A18="","",IF(AND(H18="Oui",AD18="Oui",AE18="Oui",AF18="Oui",K18="Nue"),"Éligible","À vérifier"))</f>
        <v/>
      </c>
      <c r="AH18" s="3" t="n"/>
    </row>
    <row r="19">
      <c r="A19" s="2" t="n"/>
      <c r="B19" s="3" t="n"/>
      <c r="C19" s="3" t="n"/>
      <c r="D19" s="2" t="n"/>
      <c r="E19" s="3" t="n"/>
      <c r="F19" s="3" t="n"/>
      <c r="G19" s="2" t="n"/>
      <c r="H19" s="4" t="n"/>
      <c r="I19" s="5" t="n"/>
      <c r="J19" s="5" t="n"/>
      <c r="K19" s="4" t="n"/>
      <c r="L19" s="4" t="n"/>
      <c r="M19" s="6" t="n"/>
      <c r="N19" s="6" t="n"/>
      <c r="O19" s="6" t="n"/>
      <c r="P19" s="6" t="n"/>
      <c r="Q19" s="11">
        <f>IF(A19="","",SUM(M19:P19))</f>
        <v/>
      </c>
      <c r="R19" s="12">
        <f>IF(A19="","",IFERROR(O19/Q19,0))</f>
        <v/>
      </c>
      <c r="S19" s="11">
        <f>IF(A19="","",MIN(Q19,'Calcul &amp; synthèse'!$B$14,Y19*'Calcul &amp; synthèse'!$B$15))</f>
        <v/>
      </c>
      <c r="T19" s="11">
        <f>IF(A19="","",IF(AG19="Éligible",S19,0))</f>
        <v/>
      </c>
      <c r="U19" s="12">
        <f>IF(A19="","",IFERROR(VLOOKUP(L19,'Calcul &amp; synthèse'!$B$8:$C$10,2,FALSE),0))</f>
        <v/>
      </c>
      <c r="V19" s="11">
        <f>IF(A19="","",T19*U19)</f>
        <v/>
      </c>
      <c r="W19" s="11">
        <f>IF(A19="","",IFERROR(V19/L19,0))</f>
        <v/>
      </c>
      <c r="X19" s="6" t="n"/>
      <c r="Y19" s="9" t="n"/>
      <c r="Z19" s="11">
        <f>IF(A19="","",IFERROR(X19/Y19,0))</f>
        <v/>
      </c>
      <c r="AA19" s="6" t="n"/>
      <c r="AB19" s="6" t="n"/>
      <c r="AC19" s="6" t="n"/>
      <c r="AD19" s="13">
        <f>IF(A19="","",IF(R19&gt;='Calcul &amp; synthèse'!$B$13,"Oui","Non"))</f>
        <v/>
      </c>
      <c r="AE19" s="13">
        <f>IF(A19="","",IF(Z19&lt;=AA19,"Oui","Non"))</f>
        <v/>
      </c>
      <c r="AF19" s="13">
        <f>IF(A19="","",IF(AC19&lt;=AB19,"Oui","Non"))</f>
        <v/>
      </c>
      <c r="AG19" s="13">
        <f>IF(A19="","",IF(AND(H19="Oui",AD19="Oui",AE19="Oui",AF19="Oui",K19="Nue"),"Éligible","À vérifier"))</f>
        <v/>
      </c>
      <c r="AH19" s="3" t="n"/>
    </row>
    <row r="20">
      <c r="A20" s="2" t="n"/>
      <c r="B20" s="3" t="n"/>
      <c r="C20" s="3" t="n"/>
      <c r="D20" s="2" t="n"/>
      <c r="E20" s="3" t="n"/>
      <c r="F20" s="3" t="n"/>
      <c r="G20" s="2" t="n"/>
      <c r="H20" s="4" t="n"/>
      <c r="I20" s="5" t="n"/>
      <c r="J20" s="5" t="n"/>
      <c r="K20" s="4" t="n"/>
      <c r="L20" s="4" t="n"/>
      <c r="M20" s="6" t="n"/>
      <c r="N20" s="6" t="n"/>
      <c r="O20" s="6" t="n"/>
      <c r="P20" s="6" t="n"/>
      <c r="Q20" s="7">
        <f>IF(A20="","",SUM(M20:P20))</f>
        <v/>
      </c>
      <c r="R20" s="8">
        <f>IF(A20="","",IFERROR(O20/Q20,0))</f>
        <v/>
      </c>
      <c r="S20" s="7">
        <f>IF(A20="","",MIN(Q20,'Calcul &amp; synthèse'!$B$14,Y20*'Calcul &amp; synthèse'!$B$15))</f>
        <v/>
      </c>
      <c r="T20" s="7">
        <f>IF(A20="","",IF(AG20="Éligible",S20,0))</f>
        <v/>
      </c>
      <c r="U20" s="8">
        <f>IF(A20="","",IFERROR(VLOOKUP(L20,'Calcul &amp; synthèse'!$B$8:$C$10,2,FALSE),0))</f>
        <v/>
      </c>
      <c r="V20" s="7">
        <f>IF(A20="","",T20*U20)</f>
        <v/>
      </c>
      <c r="W20" s="7">
        <f>IF(A20="","",IFERROR(V20/L20,0))</f>
        <v/>
      </c>
      <c r="X20" s="6" t="n"/>
      <c r="Y20" s="9" t="n"/>
      <c r="Z20" s="7">
        <f>IF(A20="","",IFERROR(X20/Y20,0))</f>
        <v/>
      </c>
      <c r="AA20" s="6" t="n"/>
      <c r="AB20" s="6" t="n"/>
      <c r="AC20" s="6" t="n"/>
      <c r="AD20" s="10">
        <f>IF(A20="","",IF(R20&gt;='Calcul &amp; synthèse'!$B$13,"Oui","Non"))</f>
        <v/>
      </c>
      <c r="AE20" s="10">
        <f>IF(A20="","",IF(Z20&lt;=AA20,"Oui","Non"))</f>
        <v/>
      </c>
      <c r="AF20" s="10">
        <f>IF(A20="","",IF(AC20&lt;=AB20,"Oui","Non"))</f>
        <v/>
      </c>
      <c r="AG20" s="10">
        <f>IF(A20="","",IF(AND(H20="Oui",AD20="Oui",AE20="Oui",AF20="Oui",K20="Nue"),"Éligible","À vérifier"))</f>
        <v/>
      </c>
      <c r="AH20" s="3" t="n"/>
    </row>
    <row r="21">
      <c r="A21" s="2" t="n"/>
      <c r="B21" s="3" t="n"/>
      <c r="C21" s="3" t="n"/>
      <c r="D21" s="2" t="n"/>
      <c r="E21" s="3" t="n"/>
      <c r="F21" s="3" t="n"/>
      <c r="G21" s="2" t="n"/>
      <c r="H21" s="4" t="n"/>
      <c r="I21" s="5" t="n"/>
      <c r="J21" s="5" t="n"/>
      <c r="K21" s="4" t="n"/>
      <c r="L21" s="4" t="n"/>
      <c r="M21" s="6" t="n"/>
      <c r="N21" s="6" t="n"/>
      <c r="O21" s="6" t="n"/>
      <c r="P21" s="6" t="n"/>
      <c r="Q21" s="11">
        <f>IF(A21="","",SUM(M21:P21))</f>
        <v/>
      </c>
      <c r="R21" s="12">
        <f>IF(A21="","",IFERROR(O21/Q21,0))</f>
        <v/>
      </c>
      <c r="S21" s="11">
        <f>IF(A21="","",MIN(Q21,'Calcul &amp; synthèse'!$B$14,Y21*'Calcul &amp; synthèse'!$B$15))</f>
        <v/>
      </c>
      <c r="T21" s="11">
        <f>IF(A21="","",IF(AG21="Éligible",S21,0))</f>
        <v/>
      </c>
      <c r="U21" s="12">
        <f>IF(A21="","",IFERROR(VLOOKUP(L21,'Calcul &amp; synthèse'!$B$8:$C$10,2,FALSE),0))</f>
        <v/>
      </c>
      <c r="V21" s="11">
        <f>IF(A21="","",T21*U21)</f>
        <v/>
      </c>
      <c r="W21" s="11">
        <f>IF(A21="","",IFERROR(V21/L21,0))</f>
        <v/>
      </c>
      <c r="X21" s="6" t="n"/>
      <c r="Y21" s="9" t="n"/>
      <c r="Z21" s="11">
        <f>IF(A21="","",IFERROR(X21/Y21,0))</f>
        <v/>
      </c>
      <c r="AA21" s="6" t="n"/>
      <c r="AB21" s="6" t="n"/>
      <c r="AC21" s="6" t="n"/>
      <c r="AD21" s="13">
        <f>IF(A21="","",IF(R21&gt;='Calcul &amp; synthèse'!$B$13,"Oui","Non"))</f>
        <v/>
      </c>
      <c r="AE21" s="13">
        <f>IF(A21="","",IF(Z21&lt;=AA21,"Oui","Non"))</f>
        <v/>
      </c>
      <c r="AF21" s="13">
        <f>IF(A21="","",IF(AC21&lt;=AB21,"Oui","Non"))</f>
        <v/>
      </c>
      <c r="AG21" s="13">
        <f>IF(A21="","",IF(AND(H21="Oui",AD21="Oui",AE21="Oui",AF21="Oui",K21="Nue"),"Éligible","À vérifier"))</f>
        <v/>
      </c>
      <c r="AH21" s="3" t="n"/>
    </row>
    <row r="22">
      <c r="A22" s="2" t="n"/>
      <c r="B22" s="3" t="n"/>
      <c r="C22" s="3" t="n"/>
      <c r="D22" s="2" t="n"/>
      <c r="E22" s="3" t="n"/>
      <c r="F22" s="3" t="n"/>
      <c r="G22" s="2" t="n"/>
      <c r="H22" s="4" t="n"/>
      <c r="I22" s="5" t="n"/>
      <c r="J22" s="5" t="n"/>
      <c r="K22" s="4" t="n"/>
      <c r="L22" s="4" t="n"/>
      <c r="M22" s="6" t="n"/>
      <c r="N22" s="6" t="n"/>
      <c r="O22" s="6" t="n"/>
      <c r="P22" s="6" t="n"/>
      <c r="Q22" s="7">
        <f>IF(A22="","",SUM(M22:P22))</f>
        <v/>
      </c>
      <c r="R22" s="8">
        <f>IF(A22="","",IFERROR(O22/Q22,0))</f>
        <v/>
      </c>
      <c r="S22" s="7">
        <f>IF(A22="","",MIN(Q22,'Calcul &amp; synthèse'!$B$14,Y22*'Calcul &amp; synthèse'!$B$15))</f>
        <v/>
      </c>
      <c r="T22" s="7">
        <f>IF(A22="","",IF(AG22="Éligible",S22,0))</f>
        <v/>
      </c>
      <c r="U22" s="8">
        <f>IF(A22="","",IFERROR(VLOOKUP(L22,'Calcul &amp; synthèse'!$B$8:$C$10,2,FALSE),0))</f>
        <v/>
      </c>
      <c r="V22" s="7">
        <f>IF(A22="","",T22*U22)</f>
        <v/>
      </c>
      <c r="W22" s="7">
        <f>IF(A22="","",IFERROR(V22/L22,0))</f>
        <v/>
      </c>
      <c r="X22" s="6" t="n"/>
      <c r="Y22" s="9" t="n"/>
      <c r="Z22" s="7">
        <f>IF(A22="","",IFERROR(X22/Y22,0))</f>
        <v/>
      </c>
      <c r="AA22" s="6" t="n"/>
      <c r="AB22" s="6" t="n"/>
      <c r="AC22" s="6" t="n"/>
      <c r="AD22" s="10">
        <f>IF(A22="","",IF(R22&gt;='Calcul &amp; synthèse'!$B$13,"Oui","Non"))</f>
        <v/>
      </c>
      <c r="AE22" s="10">
        <f>IF(A22="","",IF(Z22&lt;=AA22,"Oui","Non"))</f>
        <v/>
      </c>
      <c r="AF22" s="10">
        <f>IF(A22="","",IF(AC22&lt;=AB22,"Oui","Non"))</f>
        <v/>
      </c>
      <c r="AG22" s="10">
        <f>IF(A22="","",IF(AND(H22="Oui",AD22="Oui",AE22="Oui",AF22="Oui",K22="Nue"),"Éligible","À vérifier"))</f>
        <v/>
      </c>
      <c r="AH22" s="3" t="n"/>
    </row>
    <row r="23">
      <c r="A23" s="2" t="n"/>
      <c r="B23" s="3" t="n"/>
      <c r="C23" s="3" t="n"/>
      <c r="D23" s="2" t="n"/>
      <c r="E23" s="3" t="n"/>
      <c r="F23" s="3" t="n"/>
      <c r="G23" s="2" t="n"/>
      <c r="H23" s="4" t="n"/>
      <c r="I23" s="5" t="n"/>
      <c r="J23" s="5" t="n"/>
      <c r="K23" s="4" t="n"/>
      <c r="L23" s="4" t="n"/>
      <c r="M23" s="6" t="n"/>
      <c r="N23" s="6" t="n"/>
      <c r="O23" s="6" t="n"/>
      <c r="P23" s="6" t="n"/>
      <c r="Q23" s="11">
        <f>IF(A23="","",SUM(M23:P23))</f>
        <v/>
      </c>
      <c r="R23" s="12">
        <f>IF(A23="","",IFERROR(O23/Q23,0))</f>
        <v/>
      </c>
      <c r="S23" s="11">
        <f>IF(A23="","",MIN(Q23,'Calcul &amp; synthèse'!$B$14,Y23*'Calcul &amp; synthèse'!$B$15))</f>
        <v/>
      </c>
      <c r="T23" s="11">
        <f>IF(A23="","",IF(AG23="Éligible",S23,0))</f>
        <v/>
      </c>
      <c r="U23" s="12">
        <f>IF(A23="","",IFERROR(VLOOKUP(L23,'Calcul &amp; synthèse'!$B$8:$C$10,2,FALSE),0))</f>
        <v/>
      </c>
      <c r="V23" s="11">
        <f>IF(A23="","",T23*U23)</f>
        <v/>
      </c>
      <c r="W23" s="11">
        <f>IF(A23="","",IFERROR(V23/L23,0))</f>
        <v/>
      </c>
      <c r="X23" s="6" t="n"/>
      <c r="Y23" s="9" t="n"/>
      <c r="Z23" s="11">
        <f>IF(A23="","",IFERROR(X23/Y23,0))</f>
        <v/>
      </c>
      <c r="AA23" s="6" t="n"/>
      <c r="AB23" s="6" t="n"/>
      <c r="AC23" s="6" t="n"/>
      <c r="AD23" s="13">
        <f>IF(A23="","",IF(R23&gt;='Calcul &amp; synthèse'!$B$13,"Oui","Non"))</f>
        <v/>
      </c>
      <c r="AE23" s="13">
        <f>IF(A23="","",IF(Z23&lt;=AA23,"Oui","Non"))</f>
        <v/>
      </c>
      <c r="AF23" s="13">
        <f>IF(A23="","",IF(AC23&lt;=AB23,"Oui","Non"))</f>
        <v/>
      </c>
      <c r="AG23" s="13">
        <f>IF(A23="","",IF(AND(H23="Oui",AD23="Oui",AE23="Oui",AF23="Oui",K23="Nue"),"Éligible","À vérifier"))</f>
        <v/>
      </c>
      <c r="AH23" s="3" t="n"/>
    </row>
    <row r="24">
      <c r="A24" s="2" t="n"/>
      <c r="B24" s="3" t="n"/>
      <c r="C24" s="3" t="n"/>
      <c r="D24" s="2" t="n"/>
      <c r="E24" s="3" t="n"/>
      <c r="F24" s="3" t="n"/>
      <c r="G24" s="2" t="n"/>
      <c r="H24" s="4" t="n"/>
      <c r="I24" s="5" t="n"/>
      <c r="J24" s="5" t="n"/>
      <c r="K24" s="4" t="n"/>
      <c r="L24" s="4" t="n"/>
      <c r="M24" s="6" t="n"/>
      <c r="N24" s="6" t="n"/>
      <c r="O24" s="6" t="n"/>
      <c r="P24" s="6" t="n"/>
      <c r="Q24" s="7">
        <f>IF(A24="","",SUM(M24:P24))</f>
        <v/>
      </c>
      <c r="R24" s="8">
        <f>IF(A24="","",IFERROR(O24/Q24,0))</f>
        <v/>
      </c>
      <c r="S24" s="7">
        <f>IF(A24="","",MIN(Q24,'Calcul &amp; synthèse'!$B$14,Y24*'Calcul &amp; synthèse'!$B$15))</f>
        <v/>
      </c>
      <c r="T24" s="7">
        <f>IF(A24="","",IF(AG24="Éligible",S24,0))</f>
        <v/>
      </c>
      <c r="U24" s="8">
        <f>IF(A24="","",IFERROR(VLOOKUP(L24,'Calcul &amp; synthèse'!$B$8:$C$10,2,FALSE),0))</f>
        <v/>
      </c>
      <c r="V24" s="7">
        <f>IF(A24="","",T24*U24)</f>
        <v/>
      </c>
      <c r="W24" s="7">
        <f>IF(A24="","",IFERROR(V24/L24,0))</f>
        <v/>
      </c>
      <c r="X24" s="6" t="n"/>
      <c r="Y24" s="9" t="n"/>
      <c r="Z24" s="7">
        <f>IF(A24="","",IFERROR(X24/Y24,0))</f>
        <v/>
      </c>
      <c r="AA24" s="6" t="n"/>
      <c r="AB24" s="6" t="n"/>
      <c r="AC24" s="6" t="n"/>
      <c r="AD24" s="10">
        <f>IF(A24="","",IF(R24&gt;='Calcul &amp; synthèse'!$B$13,"Oui","Non"))</f>
        <v/>
      </c>
      <c r="AE24" s="10">
        <f>IF(A24="","",IF(Z24&lt;=AA24,"Oui","Non"))</f>
        <v/>
      </c>
      <c r="AF24" s="10">
        <f>IF(A24="","",IF(AC24&lt;=AB24,"Oui","Non"))</f>
        <v/>
      </c>
      <c r="AG24" s="10">
        <f>IF(A24="","",IF(AND(H24="Oui",AD24="Oui",AE24="Oui",AF24="Oui",K24="Nue"),"Éligible","À vérifier"))</f>
        <v/>
      </c>
      <c r="AH24" s="3" t="n"/>
    </row>
    <row r="25">
      <c r="A25" s="2" t="n"/>
      <c r="B25" s="3" t="n"/>
      <c r="C25" s="3" t="n"/>
      <c r="D25" s="2" t="n"/>
      <c r="E25" s="3" t="n"/>
      <c r="F25" s="3" t="n"/>
      <c r="G25" s="2" t="n"/>
      <c r="H25" s="4" t="n"/>
      <c r="I25" s="5" t="n"/>
      <c r="J25" s="5" t="n"/>
      <c r="K25" s="4" t="n"/>
      <c r="L25" s="4" t="n"/>
      <c r="M25" s="6" t="n"/>
      <c r="N25" s="6" t="n"/>
      <c r="O25" s="6" t="n"/>
      <c r="P25" s="6" t="n"/>
      <c r="Q25" s="11">
        <f>IF(A25="","",SUM(M25:P25))</f>
        <v/>
      </c>
      <c r="R25" s="12">
        <f>IF(A25="","",IFERROR(O25/Q25,0))</f>
        <v/>
      </c>
      <c r="S25" s="11">
        <f>IF(A25="","",MIN(Q25,'Calcul &amp; synthèse'!$B$14,Y25*'Calcul &amp; synthèse'!$B$15))</f>
        <v/>
      </c>
      <c r="T25" s="11">
        <f>IF(A25="","",IF(AG25="Éligible",S25,0))</f>
        <v/>
      </c>
      <c r="U25" s="12">
        <f>IF(A25="","",IFERROR(VLOOKUP(L25,'Calcul &amp; synthèse'!$B$8:$C$10,2,FALSE),0))</f>
        <v/>
      </c>
      <c r="V25" s="11">
        <f>IF(A25="","",T25*U25)</f>
        <v/>
      </c>
      <c r="W25" s="11">
        <f>IF(A25="","",IFERROR(V25/L25,0))</f>
        <v/>
      </c>
      <c r="X25" s="6" t="n"/>
      <c r="Y25" s="9" t="n"/>
      <c r="Z25" s="11">
        <f>IF(A25="","",IFERROR(X25/Y25,0))</f>
        <v/>
      </c>
      <c r="AA25" s="6" t="n"/>
      <c r="AB25" s="6" t="n"/>
      <c r="AC25" s="6" t="n"/>
      <c r="AD25" s="13">
        <f>IF(A25="","",IF(R25&gt;='Calcul &amp; synthèse'!$B$13,"Oui","Non"))</f>
        <v/>
      </c>
      <c r="AE25" s="13">
        <f>IF(A25="","",IF(Z25&lt;=AA25,"Oui","Non"))</f>
        <v/>
      </c>
      <c r="AF25" s="13">
        <f>IF(A25="","",IF(AC25&lt;=AB25,"Oui","Non"))</f>
        <v/>
      </c>
      <c r="AG25" s="13">
        <f>IF(A25="","",IF(AND(H25="Oui",AD25="Oui",AE25="Oui",AF25="Oui",K25="Nue"),"Éligible","À vérifier"))</f>
        <v/>
      </c>
      <c r="AH25" s="3" t="n"/>
    </row>
    <row r="26">
      <c r="A26" s="2" t="n"/>
      <c r="B26" s="3" t="n"/>
      <c r="C26" s="3" t="n"/>
      <c r="D26" s="2" t="n"/>
      <c r="E26" s="3" t="n"/>
      <c r="F26" s="3" t="n"/>
      <c r="G26" s="2" t="n"/>
      <c r="H26" s="4" t="n"/>
      <c r="I26" s="5" t="n"/>
      <c r="J26" s="5" t="n"/>
      <c r="K26" s="4" t="n"/>
      <c r="L26" s="4" t="n"/>
      <c r="M26" s="6" t="n"/>
      <c r="N26" s="6" t="n"/>
      <c r="O26" s="6" t="n"/>
      <c r="P26" s="6" t="n"/>
      <c r="Q26" s="7">
        <f>IF(A26="","",SUM(M26:P26))</f>
        <v/>
      </c>
      <c r="R26" s="8">
        <f>IF(A26="","",IFERROR(O26/Q26,0))</f>
        <v/>
      </c>
      <c r="S26" s="7">
        <f>IF(A26="","",MIN(Q26,'Calcul &amp; synthèse'!$B$14,Y26*'Calcul &amp; synthèse'!$B$15))</f>
        <v/>
      </c>
      <c r="T26" s="7">
        <f>IF(A26="","",IF(AG26="Éligible",S26,0))</f>
        <v/>
      </c>
      <c r="U26" s="8">
        <f>IF(A26="","",IFERROR(VLOOKUP(L26,'Calcul &amp; synthèse'!$B$8:$C$10,2,FALSE),0))</f>
        <v/>
      </c>
      <c r="V26" s="7">
        <f>IF(A26="","",T26*U26)</f>
        <v/>
      </c>
      <c r="W26" s="7">
        <f>IF(A26="","",IFERROR(V26/L26,0))</f>
        <v/>
      </c>
      <c r="X26" s="6" t="n"/>
      <c r="Y26" s="9" t="n"/>
      <c r="Z26" s="7">
        <f>IF(A26="","",IFERROR(X26/Y26,0))</f>
        <v/>
      </c>
      <c r="AA26" s="6" t="n"/>
      <c r="AB26" s="6" t="n"/>
      <c r="AC26" s="6" t="n"/>
      <c r="AD26" s="10">
        <f>IF(A26="","",IF(R26&gt;='Calcul &amp; synthèse'!$B$13,"Oui","Non"))</f>
        <v/>
      </c>
      <c r="AE26" s="10">
        <f>IF(A26="","",IF(Z26&lt;=AA26,"Oui","Non"))</f>
        <v/>
      </c>
      <c r="AF26" s="10">
        <f>IF(A26="","",IF(AC26&lt;=AB26,"Oui","Non"))</f>
        <v/>
      </c>
      <c r="AG26" s="10">
        <f>IF(A26="","",IF(AND(H26="Oui",AD26="Oui",AE26="Oui",AF26="Oui",K26="Nue"),"Éligible","À vérifier"))</f>
        <v/>
      </c>
      <c r="AH26" s="3" t="n"/>
    </row>
    <row r="27">
      <c r="A27" s="2" t="n"/>
      <c r="B27" s="3" t="n"/>
      <c r="C27" s="3" t="n"/>
      <c r="D27" s="2" t="n"/>
      <c r="E27" s="3" t="n"/>
      <c r="F27" s="3" t="n"/>
      <c r="G27" s="2" t="n"/>
      <c r="H27" s="4" t="n"/>
      <c r="I27" s="5" t="n"/>
      <c r="J27" s="5" t="n"/>
      <c r="K27" s="4" t="n"/>
      <c r="L27" s="4" t="n"/>
      <c r="M27" s="6" t="n"/>
      <c r="N27" s="6" t="n"/>
      <c r="O27" s="6" t="n"/>
      <c r="P27" s="6" t="n"/>
      <c r="Q27" s="11">
        <f>IF(A27="","",SUM(M27:P27))</f>
        <v/>
      </c>
      <c r="R27" s="12">
        <f>IF(A27="","",IFERROR(O27/Q27,0))</f>
        <v/>
      </c>
      <c r="S27" s="11">
        <f>IF(A27="","",MIN(Q27,'Calcul &amp; synthèse'!$B$14,Y27*'Calcul &amp; synthèse'!$B$15))</f>
        <v/>
      </c>
      <c r="T27" s="11">
        <f>IF(A27="","",IF(AG27="Éligible",S27,0))</f>
        <v/>
      </c>
      <c r="U27" s="12">
        <f>IF(A27="","",IFERROR(VLOOKUP(L27,'Calcul &amp; synthèse'!$B$8:$C$10,2,FALSE),0))</f>
        <v/>
      </c>
      <c r="V27" s="11">
        <f>IF(A27="","",T27*U27)</f>
        <v/>
      </c>
      <c r="W27" s="11">
        <f>IF(A27="","",IFERROR(V27/L27,0))</f>
        <v/>
      </c>
      <c r="X27" s="6" t="n"/>
      <c r="Y27" s="9" t="n"/>
      <c r="Z27" s="11">
        <f>IF(A27="","",IFERROR(X27/Y27,0))</f>
        <v/>
      </c>
      <c r="AA27" s="6" t="n"/>
      <c r="AB27" s="6" t="n"/>
      <c r="AC27" s="6" t="n"/>
      <c r="AD27" s="13">
        <f>IF(A27="","",IF(R27&gt;='Calcul &amp; synthèse'!$B$13,"Oui","Non"))</f>
        <v/>
      </c>
      <c r="AE27" s="13">
        <f>IF(A27="","",IF(Z27&lt;=AA27,"Oui","Non"))</f>
        <v/>
      </c>
      <c r="AF27" s="13">
        <f>IF(A27="","",IF(AC27&lt;=AB27,"Oui","Non"))</f>
        <v/>
      </c>
      <c r="AG27" s="13">
        <f>IF(A27="","",IF(AND(H27="Oui",AD27="Oui",AE27="Oui",AF27="Oui",K27="Nue"),"Éligible","À vérifier"))</f>
        <v/>
      </c>
      <c r="AH27" s="3" t="n"/>
    </row>
    <row r="28">
      <c r="A28" s="2" t="n"/>
      <c r="B28" s="3" t="n"/>
      <c r="C28" s="3" t="n"/>
      <c r="D28" s="2" t="n"/>
      <c r="E28" s="3" t="n"/>
      <c r="F28" s="3" t="n"/>
      <c r="G28" s="2" t="n"/>
      <c r="H28" s="4" t="n"/>
      <c r="I28" s="5" t="n"/>
      <c r="J28" s="5" t="n"/>
      <c r="K28" s="4" t="n"/>
      <c r="L28" s="4" t="n"/>
      <c r="M28" s="6" t="n"/>
      <c r="N28" s="6" t="n"/>
      <c r="O28" s="6" t="n"/>
      <c r="P28" s="6" t="n"/>
      <c r="Q28" s="7">
        <f>IF(A28="","",SUM(M28:P28))</f>
        <v/>
      </c>
      <c r="R28" s="8">
        <f>IF(A28="","",IFERROR(O28/Q28,0))</f>
        <v/>
      </c>
      <c r="S28" s="7">
        <f>IF(A28="","",MIN(Q28,'Calcul &amp; synthèse'!$B$14,Y28*'Calcul &amp; synthèse'!$B$15))</f>
        <v/>
      </c>
      <c r="T28" s="7">
        <f>IF(A28="","",IF(AG28="Éligible",S28,0))</f>
        <v/>
      </c>
      <c r="U28" s="8">
        <f>IF(A28="","",IFERROR(VLOOKUP(L28,'Calcul &amp; synthèse'!$B$8:$C$10,2,FALSE),0))</f>
        <v/>
      </c>
      <c r="V28" s="7">
        <f>IF(A28="","",T28*U28)</f>
        <v/>
      </c>
      <c r="W28" s="7">
        <f>IF(A28="","",IFERROR(V28/L28,0))</f>
        <v/>
      </c>
      <c r="X28" s="6" t="n"/>
      <c r="Y28" s="9" t="n"/>
      <c r="Z28" s="7">
        <f>IF(A28="","",IFERROR(X28/Y28,0))</f>
        <v/>
      </c>
      <c r="AA28" s="6" t="n"/>
      <c r="AB28" s="6" t="n"/>
      <c r="AC28" s="6" t="n"/>
      <c r="AD28" s="10">
        <f>IF(A28="","",IF(R28&gt;='Calcul &amp; synthèse'!$B$13,"Oui","Non"))</f>
        <v/>
      </c>
      <c r="AE28" s="10">
        <f>IF(A28="","",IF(Z28&lt;=AA28,"Oui","Non"))</f>
        <v/>
      </c>
      <c r="AF28" s="10">
        <f>IF(A28="","",IF(AC28&lt;=AB28,"Oui","Non"))</f>
        <v/>
      </c>
      <c r="AG28" s="10">
        <f>IF(A28="","",IF(AND(H28="Oui",AD28="Oui",AE28="Oui",AF28="Oui",K28="Nue"),"Éligible","À vérifier"))</f>
        <v/>
      </c>
      <c r="AH28" s="3" t="n"/>
    </row>
    <row r="29">
      <c r="A29" s="2" t="n"/>
      <c r="B29" s="3" t="n"/>
      <c r="C29" s="3" t="n"/>
      <c r="D29" s="2" t="n"/>
      <c r="E29" s="3" t="n"/>
      <c r="F29" s="3" t="n"/>
      <c r="G29" s="2" t="n"/>
      <c r="H29" s="4" t="n"/>
      <c r="I29" s="5" t="n"/>
      <c r="J29" s="5" t="n"/>
      <c r="K29" s="4" t="n"/>
      <c r="L29" s="4" t="n"/>
      <c r="M29" s="6" t="n"/>
      <c r="N29" s="6" t="n"/>
      <c r="O29" s="6" t="n"/>
      <c r="P29" s="6" t="n"/>
      <c r="Q29" s="11">
        <f>IF(A29="","",SUM(M29:P29))</f>
        <v/>
      </c>
      <c r="R29" s="12">
        <f>IF(A29="","",IFERROR(O29/Q29,0))</f>
        <v/>
      </c>
      <c r="S29" s="11">
        <f>IF(A29="","",MIN(Q29,'Calcul &amp; synthèse'!$B$14,Y29*'Calcul &amp; synthèse'!$B$15))</f>
        <v/>
      </c>
      <c r="T29" s="11">
        <f>IF(A29="","",IF(AG29="Éligible",S29,0))</f>
        <v/>
      </c>
      <c r="U29" s="12">
        <f>IF(A29="","",IFERROR(VLOOKUP(L29,'Calcul &amp; synthèse'!$B$8:$C$10,2,FALSE),0))</f>
        <v/>
      </c>
      <c r="V29" s="11">
        <f>IF(A29="","",T29*U29)</f>
        <v/>
      </c>
      <c r="W29" s="11">
        <f>IF(A29="","",IFERROR(V29/L29,0))</f>
        <v/>
      </c>
      <c r="X29" s="6" t="n"/>
      <c r="Y29" s="9" t="n"/>
      <c r="Z29" s="11">
        <f>IF(A29="","",IFERROR(X29/Y29,0))</f>
        <v/>
      </c>
      <c r="AA29" s="6" t="n"/>
      <c r="AB29" s="6" t="n"/>
      <c r="AC29" s="6" t="n"/>
      <c r="AD29" s="13">
        <f>IF(A29="","",IF(R29&gt;='Calcul &amp; synthèse'!$B$13,"Oui","Non"))</f>
        <v/>
      </c>
      <c r="AE29" s="13">
        <f>IF(A29="","",IF(Z29&lt;=AA29,"Oui","Non"))</f>
        <v/>
      </c>
      <c r="AF29" s="13">
        <f>IF(A29="","",IF(AC29&lt;=AB29,"Oui","Non"))</f>
        <v/>
      </c>
      <c r="AG29" s="13">
        <f>IF(A29="","",IF(AND(H29="Oui",AD29="Oui",AE29="Oui",AF29="Oui",K29="Nue"),"Éligible","À vérifier"))</f>
        <v/>
      </c>
      <c r="AH29" s="3" t="n"/>
    </row>
    <row r="30">
      <c r="A30" s="2" t="n"/>
      <c r="B30" s="3" t="n"/>
      <c r="C30" s="3" t="n"/>
      <c r="D30" s="2" t="n"/>
      <c r="E30" s="3" t="n"/>
      <c r="F30" s="3" t="n"/>
      <c r="G30" s="2" t="n"/>
      <c r="H30" s="4" t="n"/>
      <c r="I30" s="5" t="n"/>
      <c r="J30" s="5" t="n"/>
      <c r="K30" s="4" t="n"/>
      <c r="L30" s="4" t="n"/>
      <c r="M30" s="6" t="n"/>
      <c r="N30" s="6" t="n"/>
      <c r="O30" s="6" t="n"/>
      <c r="P30" s="6" t="n"/>
      <c r="Q30" s="7">
        <f>IF(A30="","",SUM(M30:P30))</f>
        <v/>
      </c>
      <c r="R30" s="8">
        <f>IF(A30="","",IFERROR(O30/Q30,0))</f>
        <v/>
      </c>
      <c r="S30" s="7">
        <f>IF(A30="","",MIN(Q30,'Calcul &amp; synthèse'!$B$14,Y30*'Calcul &amp; synthèse'!$B$15))</f>
        <v/>
      </c>
      <c r="T30" s="7">
        <f>IF(A30="","",IF(AG30="Éligible",S30,0))</f>
        <v/>
      </c>
      <c r="U30" s="8">
        <f>IF(A30="","",IFERROR(VLOOKUP(L30,'Calcul &amp; synthèse'!$B$8:$C$10,2,FALSE),0))</f>
        <v/>
      </c>
      <c r="V30" s="7">
        <f>IF(A30="","",T30*U30)</f>
        <v/>
      </c>
      <c r="W30" s="7">
        <f>IF(A30="","",IFERROR(V30/L30,0))</f>
        <v/>
      </c>
      <c r="X30" s="6" t="n"/>
      <c r="Y30" s="9" t="n"/>
      <c r="Z30" s="7">
        <f>IF(A30="","",IFERROR(X30/Y30,0))</f>
        <v/>
      </c>
      <c r="AA30" s="6" t="n"/>
      <c r="AB30" s="6" t="n"/>
      <c r="AC30" s="6" t="n"/>
      <c r="AD30" s="10">
        <f>IF(A30="","",IF(R30&gt;='Calcul &amp; synthèse'!$B$13,"Oui","Non"))</f>
        <v/>
      </c>
      <c r="AE30" s="10">
        <f>IF(A30="","",IF(Z30&lt;=AA30,"Oui","Non"))</f>
        <v/>
      </c>
      <c r="AF30" s="10">
        <f>IF(A30="","",IF(AC30&lt;=AB30,"Oui","Non"))</f>
        <v/>
      </c>
      <c r="AG30" s="10">
        <f>IF(A30="","",IF(AND(H30="Oui",AD30="Oui",AE30="Oui",AF30="Oui",K30="Nue"),"Éligible","À vérifier"))</f>
        <v/>
      </c>
      <c r="AH30" s="3" t="n"/>
    </row>
    <row r="31">
      <c r="A31" s="2" t="n"/>
      <c r="B31" s="3" t="n"/>
      <c r="C31" s="3" t="n"/>
      <c r="D31" s="2" t="n"/>
      <c r="E31" s="3" t="n"/>
      <c r="F31" s="3" t="n"/>
      <c r="G31" s="2" t="n"/>
      <c r="H31" s="4" t="n"/>
      <c r="I31" s="5" t="n"/>
      <c r="J31" s="5" t="n"/>
      <c r="K31" s="4" t="n"/>
      <c r="L31" s="4" t="n"/>
      <c r="M31" s="6" t="n"/>
      <c r="N31" s="6" t="n"/>
      <c r="O31" s="6" t="n"/>
      <c r="P31" s="6" t="n"/>
      <c r="Q31" s="11">
        <f>IF(A31="","",SUM(M31:P31))</f>
        <v/>
      </c>
      <c r="R31" s="12">
        <f>IF(A31="","",IFERROR(O31/Q31,0))</f>
        <v/>
      </c>
      <c r="S31" s="11">
        <f>IF(A31="","",MIN(Q31,'Calcul &amp; synthèse'!$B$14,Y31*'Calcul &amp; synthèse'!$B$15))</f>
        <v/>
      </c>
      <c r="T31" s="11">
        <f>IF(A31="","",IF(AG31="Éligible",S31,0))</f>
        <v/>
      </c>
      <c r="U31" s="12">
        <f>IF(A31="","",IFERROR(VLOOKUP(L31,'Calcul &amp; synthèse'!$B$8:$C$10,2,FALSE),0))</f>
        <v/>
      </c>
      <c r="V31" s="11">
        <f>IF(A31="","",T31*U31)</f>
        <v/>
      </c>
      <c r="W31" s="11">
        <f>IF(A31="","",IFERROR(V31/L31,0))</f>
        <v/>
      </c>
      <c r="X31" s="6" t="n"/>
      <c r="Y31" s="9" t="n"/>
      <c r="Z31" s="11">
        <f>IF(A31="","",IFERROR(X31/Y31,0))</f>
        <v/>
      </c>
      <c r="AA31" s="6" t="n"/>
      <c r="AB31" s="6" t="n"/>
      <c r="AC31" s="6" t="n"/>
      <c r="AD31" s="13">
        <f>IF(A31="","",IF(R31&gt;='Calcul &amp; synthèse'!$B$13,"Oui","Non"))</f>
        <v/>
      </c>
      <c r="AE31" s="13">
        <f>IF(A31="","",IF(Z31&lt;=AA31,"Oui","Non"))</f>
        <v/>
      </c>
      <c r="AF31" s="13">
        <f>IF(A31="","",IF(AC31&lt;=AB31,"Oui","Non"))</f>
        <v/>
      </c>
      <c r="AG31" s="13">
        <f>IF(A31="","",IF(AND(H31="Oui",AD31="Oui",AE31="Oui",AF31="Oui",K31="Nue"),"Éligible","À vérifier"))</f>
        <v/>
      </c>
      <c r="AH31" s="3" t="n"/>
    </row>
    <row r="32">
      <c r="A32" s="2" t="n"/>
      <c r="B32" s="3" t="n"/>
      <c r="C32" s="3" t="n"/>
      <c r="D32" s="2" t="n"/>
      <c r="E32" s="3" t="n"/>
      <c r="F32" s="3" t="n"/>
      <c r="G32" s="2" t="n"/>
      <c r="H32" s="4" t="n"/>
      <c r="I32" s="5" t="n"/>
      <c r="J32" s="5" t="n"/>
      <c r="K32" s="4" t="n"/>
      <c r="L32" s="4" t="n"/>
      <c r="M32" s="6" t="n"/>
      <c r="N32" s="6" t="n"/>
      <c r="O32" s="6" t="n"/>
      <c r="P32" s="6" t="n"/>
      <c r="Q32" s="7">
        <f>IF(A32="","",SUM(M32:P32))</f>
        <v/>
      </c>
      <c r="R32" s="8">
        <f>IF(A32="","",IFERROR(O32/Q32,0))</f>
        <v/>
      </c>
      <c r="S32" s="7">
        <f>IF(A32="","",MIN(Q32,'Calcul &amp; synthèse'!$B$14,Y32*'Calcul &amp; synthèse'!$B$15))</f>
        <v/>
      </c>
      <c r="T32" s="7">
        <f>IF(A32="","",IF(AG32="Éligible",S32,0))</f>
        <v/>
      </c>
      <c r="U32" s="8">
        <f>IF(A32="","",IFERROR(VLOOKUP(L32,'Calcul &amp; synthèse'!$B$8:$C$10,2,FALSE),0))</f>
        <v/>
      </c>
      <c r="V32" s="7">
        <f>IF(A32="","",T32*U32)</f>
        <v/>
      </c>
      <c r="W32" s="7">
        <f>IF(A32="","",IFERROR(V32/L32,0))</f>
        <v/>
      </c>
      <c r="X32" s="6" t="n"/>
      <c r="Y32" s="9" t="n"/>
      <c r="Z32" s="7">
        <f>IF(A32="","",IFERROR(X32/Y32,0))</f>
        <v/>
      </c>
      <c r="AA32" s="6" t="n"/>
      <c r="AB32" s="6" t="n"/>
      <c r="AC32" s="6" t="n"/>
      <c r="AD32" s="10">
        <f>IF(A32="","",IF(R32&gt;='Calcul &amp; synthèse'!$B$13,"Oui","Non"))</f>
        <v/>
      </c>
      <c r="AE32" s="10">
        <f>IF(A32="","",IF(Z32&lt;=AA32,"Oui","Non"))</f>
        <v/>
      </c>
      <c r="AF32" s="10">
        <f>IF(A32="","",IF(AC32&lt;=AB32,"Oui","Non"))</f>
        <v/>
      </c>
      <c r="AG32" s="10">
        <f>IF(A32="","",IF(AND(H32="Oui",AD32="Oui",AE32="Oui",AF32="Oui",K32="Nue"),"Éligible","À vérifier"))</f>
        <v/>
      </c>
      <c r="AH32" s="3" t="n"/>
    </row>
    <row r="33">
      <c r="A33" s="2" t="n"/>
      <c r="B33" s="3" t="n"/>
      <c r="C33" s="3" t="n"/>
      <c r="D33" s="2" t="n"/>
      <c r="E33" s="3" t="n"/>
      <c r="F33" s="3" t="n"/>
      <c r="G33" s="2" t="n"/>
      <c r="H33" s="4" t="n"/>
      <c r="I33" s="5" t="n"/>
      <c r="J33" s="5" t="n"/>
      <c r="K33" s="4" t="n"/>
      <c r="L33" s="4" t="n"/>
      <c r="M33" s="6" t="n"/>
      <c r="N33" s="6" t="n"/>
      <c r="O33" s="6" t="n"/>
      <c r="P33" s="6" t="n"/>
      <c r="Q33" s="11">
        <f>IF(A33="","",SUM(M33:P33))</f>
        <v/>
      </c>
      <c r="R33" s="12">
        <f>IF(A33="","",IFERROR(O33/Q33,0))</f>
        <v/>
      </c>
      <c r="S33" s="11">
        <f>IF(A33="","",MIN(Q33,'Calcul &amp; synthèse'!$B$14,Y33*'Calcul &amp; synthèse'!$B$15))</f>
        <v/>
      </c>
      <c r="T33" s="11">
        <f>IF(A33="","",IF(AG33="Éligible",S33,0))</f>
        <v/>
      </c>
      <c r="U33" s="12">
        <f>IF(A33="","",IFERROR(VLOOKUP(L33,'Calcul &amp; synthèse'!$B$8:$C$10,2,FALSE),0))</f>
        <v/>
      </c>
      <c r="V33" s="11">
        <f>IF(A33="","",T33*U33)</f>
        <v/>
      </c>
      <c r="W33" s="11">
        <f>IF(A33="","",IFERROR(V33/L33,0))</f>
        <v/>
      </c>
      <c r="X33" s="6" t="n"/>
      <c r="Y33" s="9" t="n"/>
      <c r="Z33" s="11">
        <f>IF(A33="","",IFERROR(X33/Y33,0))</f>
        <v/>
      </c>
      <c r="AA33" s="6" t="n"/>
      <c r="AB33" s="6" t="n"/>
      <c r="AC33" s="6" t="n"/>
      <c r="AD33" s="13">
        <f>IF(A33="","",IF(R33&gt;='Calcul &amp; synthèse'!$B$13,"Oui","Non"))</f>
        <v/>
      </c>
      <c r="AE33" s="13">
        <f>IF(A33="","",IF(Z33&lt;=AA33,"Oui","Non"))</f>
        <v/>
      </c>
      <c r="AF33" s="13">
        <f>IF(A33="","",IF(AC33&lt;=AB33,"Oui","Non"))</f>
        <v/>
      </c>
      <c r="AG33" s="13">
        <f>IF(A33="","",IF(AND(H33="Oui",AD33="Oui",AE33="Oui",AF33="Oui",K33="Nue"),"Éligible","À vérifier"))</f>
        <v/>
      </c>
      <c r="AH33" s="3" t="n"/>
    </row>
    <row r="34">
      <c r="A34" s="2" t="n"/>
      <c r="B34" s="3" t="n"/>
      <c r="C34" s="3" t="n"/>
      <c r="D34" s="2" t="n"/>
      <c r="E34" s="3" t="n"/>
      <c r="F34" s="3" t="n"/>
      <c r="G34" s="2" t="n"/>
      <c r="H34" s="4" t="n"/>
      <c r="I34" s="5" t="n"/>
      <c r="J34" s="5" t="n"/>
      <c r="K34" s="4" t="n"/>
      <c r="L34" s="4" t="n"/>
      <c r="M34" s="6" t="n"/>
      <c r="N34" s="6" t="n"/>
      <c r="O34" s="6" t="n"/>
      <c r="P34" s="6" t="n"/>
      <c r="Q34" s="7">
        <f>IF(A34="","",SUM(M34:P34))</f>
        <v/>
      </c>
      <c r="R34" s="8">
        <f>IF(A34="","",IFERROR(O34/Q34,0))</f>
        <v/>
      </c>
      <c r="S34" s="7">
        <f>IF(A34="","",MIN(Q34,'Calcul &amp; synthèse'!$B$14,Y34*'Calcul &amp; synthèse'!$B$15))</f>
        <v/>
      </c>
      <c r="T34" s="7">
        <f>IF(A34="","",IF(AG34="Éligible",S34,0))</f>
        <v/>
      </c>
      <c r="U34" s="8">
        <f>IF(A34="","",IFERROR(VLOOKUP(L34,'Calcul &amp; synthèse'!$B$8:$C$10,2,FALSE),0))</f>
        <v/>
      </c>
      <c r="V34" s="7">
        <f>IF(A34="","",T34*U34)</f>
        <v/>
      </c>
      <c r="W34" s="7">
        <f>IF(A34="","",IFERROR(V34/L34,0))</f>
        <v/>
      </c>
      <c r="X34" s="6" t="n"/>
      <c r="Y34" s="9" t="n"/>
      <c r="Z34" s="7">
        <f>IF(A34="","",IFERROR(X34/Y34,0))</f>
        <v/>
      </c>
      <c r="AA34" s="6" t="n"/>
      <c r="AB34" s="6" t="n"/>
      <c r="AC34" s="6" t="n"/>
      <c r="AD34" s="10">
        <f>IF(A34="","",IF(R34&gt;='Calcul &amp; synthèse'!$B$13,"Oui","Non"))</f>
        <v/>
      </c>
      <c r="AE34" s="10">
        <f>IF(A34="","",IF(Z34&lt;=AA34,"Oui","Non"))</f>
        <v/>
      </c>
      <c r="AF34" s="10">
        <f>IF(A34="","",IF(AC34&lt;=AB34,"Oui","Non"))</f>
        <v/>
      </c>
      <c r="AG34" s="10">
        <f>IF(A34="","",IF(AND(H34="Oui",AD34="Oui",AE34="Oui",AF34="Oui",K34="Nue"),"Éligible","À vérifier"))</f>
        <v/>
      </c>
      <c r="AH34" s="3" t="n"/>
    </row>
    <row r="35">
      <c r="A35" s="2" t="n"/>
      <c r="B35" s="3" t="n"/>
      <c r="C35" s="3" t="n"/>
      <c r="D35" s="2" t="n"/>
      <c r="E35" s="3" t="n"/>
      <c r="F35" s="3" t="n"/>
      <c r="G35" s="2" t="n"/>
      <c r="H35" s="4" t="n"/>
      <c r="I35" s="5" t="n"/>
      <c r="J35" s="5" t="n"/>
      <c r="K35" s="4" t="n"/>
      <c r="L35" s="4" t="n"/>
      <c r="M35" s="6" t="n"/>
      <c r="N35" s="6" t="n"/>
      <c r="O35" s="6" t="n"/>
      <c r="P35" s="6" t="n"/>
      <c r="Q35" s="11">
        <f>IF(A35="","",SUM(M35:P35))</f>
        <v/>
      </c>
      <c r="R35" s="12">
        <f>IF(A35="","",IFERROR(O35/Q35,0))</f>
        <v/>
      </c>
      <c r="S35" s="11">
        <f>IF(A35="","",MIN(Q35,'Calcul &amp; synthèse'!$B$14,Y35*'Calcul &amp; synthèse'!$B$15))</f>
        <v/>
      </c>
      <c r="T35" s="11">
        <f>IF(A35="","",IF(AG35="Éligible",S35,0))</f>
        <v/>
      </c>
      <c r="U35" s="12">
        <f>IF(A35="","",IFERROR(VLOOKUP(L35,'Calcul &amp; synthèse'!$B$8:$C$10,2,FALSE),0))</f>
        <v/>
      </c>
      <c r="V35" s="11">
        <f>IF(A35="","",T35*U35)</f>
        <v/>
      </c>
      <c r="W35" s="11">
        <f>IF(A35="","",IFERROR(V35/L35,0))</f>
        <v/>
      </c>
      <c r="X35" s="6" t="n"/>
      <c r="Y35" s="9" t="n"/>
      <c r="Z35" s="11">
        <f>IF(A35="","",IFERROR(X35/Y35,0))</f>
        <v/>
      </c>
      <c r="AA35" s="6" t="n"/>
      <c r="AB35" s="6" t="n"/>
      <c r="AC35" s="6" t="n"/>
      <c r="AD35" s="13">
        <f>IF(A35="","",IF(R35&gt;='Calcul &amp; synthèse'!$B$13,"Oui","Non"))</f>
        <v/>
      </c>
      <c r="AE35" s="13">
        <f>IF(A35="","",IF(Z35&lt;=AA35,"Oui","Non"))</f>
        <v/>
      </c>
      <c r="AF35" s="13">
        <f>IF(A35="","",IF(AC35&lt;=AB35,"Oui","Non"))</f>
        <v/>
      </c>
      <c r="AG35" s="13">
        <f>IF(A35="","",IF(AND(H35="Oui",AD35="Oui",AE35="Oui",AF35="Oui",K35="Nue"),"Éligible","À vérifier"))</f>
        <v/>
      </c>
      <c r="AH35" s="3" t="n"/>
    </row>
    <row r="36">
      <c r="A36" s="2" t="n"/>
      <c r="B36" s="3" t="n"/>
      <c r="C36" s="3" t="n"/>
      <c r="D36" s="2" t="n"/>
      <c r="E36" s="3" t="n"/>
      <c r="F36" s="3" t="n"/>
      <c r="G36" s="2" t="n"/>
      <c r="H36" s="4" t="n"/>
      <c r="I36" s="5" t="n"/>
      <c r="J36" s="5" t="n"/>
      <c r="K36" s="4" t="n"/>
      <c r="L36" s="4" t="n"/>
      <c r="M36" s="6" t="n"/>
      <c r="N36" s="6" t="n"/>
      <c r="O36" s="6" t="n"/>
      <c r="P36" s="6" t="n"/>
      <c r="Q36" s="7">
        <f>IF(A36="","",SUM(M36:P36))</f>
        <v/>
      </c>
      <c r="R36" s="8">
        <f>IF(A36="","",IFERROR(O36/Q36,0))</f>
        <v/>
      </c>
      <c r="S36" s="7">
        <f>IF(A36="","",MIN(Q36,'Calcul &amp; synthèse'!$B$14,Y36*'Calcul &amp; synthèse'!$B$15))</f>
        <v/>
      </c>
      <c r="T36" s="7">
        <f>IF(A36="","",IF(AG36="Éligible",S36,0))</f>
        <v/>
      </c>
      <c r="U36" s="8">
        <f>IF(A36="","",IFERROR(VLOOKUP(L36,'Calcul &amp; synthèse'!$B$8:$C$10,2,FALSE),0))</f>
        <v/>
      </c>
      <c r="V36" s="7">
        <f>IF(A36="","",T36*U36)</f>
        <v/>
      </c>
      <c r="W36" s="7">
        <f>IF(A36="","",IFERROR(V36/L36,0))</f>
        <v/>
      </c>
      <c r="X36" s="6" t="n"/>
      <c r="Y36" s="9" t="n"/>
      <c r="Z36" s="7">
        <f>IF(A36="","",IFERROR(X36/Y36,0))</f>
        <v/>
      </c>
      <c r="AA36" s="6" t="n"/>
      <c r="AB36" s="6" t="n"/>
      <c r="AC36" s="6" t="n"/>
      <c r="AD36" s="10">
        <f>IF(A36="","",IF(R36&gt;='Calcul &amp; synthèse'!$B$13,"Oui","Non"))</f>
        <v/>
      </c>
      <c r="AE36" s="10">
        <f>IF(A36="","",IF(Z36&lt;=AA36,"Oui","Non"))</f>
        <v/>
      </c>
      <c r="AF36" s="10">
        <f>IF(A36="","",IF(AC36&lt;=AB36,"Oui","Non"))</f>
        <v/>
      </c>
      <c r="AG36" s="10">
        <f>IF(A36="","",IF(AND(H36="Oui",AD36="Oui",AE36="Oui",AF36="Oui",K36="Nue"),"Éligible","À vérifier"))</f>
        <v/>
      </c>
      <c r="AH36" s="3" t="n"/>
    </row>
    <row r="37">
      <c r="A37" s="2" t="n"/>
      <c r="B37" s="3" t="n"/>
      <c r="C37" s="3" t="n"/>
      <c r="D37" s="2" t="n"/>
      <c r="E37" s="3" t="n"/>
      <c r="F37" s="3" t="n"/>
      <c r="G37" s="2" t="n"/>
      <c r="H37" s="4" t="n"/>
      <c r="I37" s="5" t="n"/>
      <c r="J37" s="5" t="n"/>
      <c r="K37" s="4" t="n"/>
      <c r="L37" s="4" t="n"/>
      <c r="M37" s="6" t="n"/>
      <c r="N37" s="6" t="n"/>
      <c r="O37" s="6" t="n"/>
      <c r="P37" s="6" t="n"/>
      <c r="Q37" s="11">
        <f>IF(A37="","",SUM(M37:P37))</f>
        <v/>
      </c>
      <c r="R37" s="12">
        <f>IF(A37="","",IFERROR(O37/Q37,0))</f>
        <v/>
      </c>
      <c r="S37" s="11">
        <f>IF(A37="","",MIN(Q37,'Calcul &amp; synthèse'!$B$14,Y37*'Calcul &amp; synthèse'!$B$15))</f>
        <v/>
      </c>
      <c r="T37" s="11">
        <f>IF(A37="","",IF(AG37="Éligible",S37,0))</f>
        <v/>
      </c>
      <c r="U37" s="12">
        <f>IF(A37="","",IFERROR(VLOOKUP(L37,'Calcul &amp; synthèse'!$B$8:$C$10,2,FALSE),0))</f>
        <v/>
      </c>
      <c r="V37" s="11">
        <f>IF(A37="","",T37*U37)</f>
        <v/>
      </c>
      <c r="W37" s="11">
        <f>IF(A37="","",IFERROR(V37/L37,0))</f>
        <v/>
      </c>
      <c r="X37" s="6" t="n"/>
      <c r="Y37" s="9" t="n"/>
      <c r="Z37" s="11">
        <f>IF(A37="","",IFERROR(X37/Y37,0))</f>
        <v/>
      </c>
      <c r="AA37" s="6" t="n"/>
      <c r="AB37" s="6" t="n"/>
      <c r="AC37" s="6" t="n"/>
      <c r="AD37" s="13">
        <f>IF(A37="","",IF(R37&gt;='Calcul &amp; synthèse'!$B$13,"Oui","Non"))</f>
        <v/>
      </c>
      <c r="AE37" s="13">
        <f>IF(A37="","",IF(Z37&lt;=AA37,"Oui","Non"))</f>
        <v/>
      </c>
      <c r="AF37" s="13">
        <f>IF(A37="","",IF(AC37&lt;=AB37,"Oui","Non"))</f>
        <v/>
      </c>
      <c r="AG37" s="13">
        <f>IF(A37="","",IF(AND(H37="Oui",AD37="Oui",AE37="Oui",AF37="Oui",K37="Nue"),"Éligible","À vérifier"))</f>
        <v/>
      </c>
      <c r="AH37" s="3" t="n"/>
    </row>
    <row r="38">
      <c r="A38" s="2" t="n"/>
      <c r="B38" s="3" t="n"/>
      <c r="C38" s="3" t="n"/>
      <c r="D38" s="2" t="n"/>
      <c r="E38" s="3" t="n"/>
      <c r="F38" s="3" t="n"/>
      <c r="G38" s="2" t="n"/>
      <c r="H38" s="4" t="n"/>
      <c r="I38" s="5" t="n"/>
      <c r="J38" s="5" t="n"/>
      <c r="K38" s="4" t="n"/>
      <c r="L38" s="4" t="n"/>
      <c r="M38" s="6" t="n"/>
      <c r="N38" s="6" t="n"/>
      <c r="O38" s="6" t="n"/>
      <c r="P38" s="6" t="n"/>
      <c r="Q38" s="7">
        <f>IF(A38="","",SUM(M38:P38))</f>
        <v/>
      </c>
      <c r="R38" s="8">
        <f>IF(A38="","",IFERROR(O38/Q38,0))</f>
        <v/>
      </c>
      <c r="S38" s="7">
        <f>IF(A38="","",MIN(Q38,'Calcul &amp; synthèse'!$B$14,Y38*'Calcul &amp; synthèse'!$B$15))</f>
        <v/>
      </c>
      <c r="T38" s="7">
        <f>IF(A38="","",IF(AG38="Éligible",S38,0))</f>
        <v/>
      </c>
      <c r="U38" s="8">
        <f>IF(A38="","",IFERROR(VLOOKUP(L38,'Calcul &amp; synthèse'!$B$8:$C$10,2,FALSE),0))</f>
        <v/>
      </c>
      <c r="V38" s="7">
        <f>IF(A38="","",T38*U38)</f>
        <v/>
      </c>
      <c r="W38" s="7">
        <f>IF(A38="","",IFERROR(V38/L38,0))</f>
        <v/>
      </c>
      <c r="X38" s="6" t="n"/>
      <c r="Y38" s="9" t="n"/>
      <c r="Z38" s="7">
        <f>IF(A38="","",IFERROR(X38/Y38,0))</f>
        <v/>
      </c>
      <c r="AA38" s="6" t="n"/>
      <c r="AB38" s="6" t="n"/>
      <c r="AC38" s="6" t="n"/>
      <c r="AD38" s="10">
        <f>IF(A38="","",IF(R38&gt;='Calcul &amp; synthèse'!$B$13,"Oui","Non"))</f>
        <v/>
      </c>
      <c r="AE38" s="10">
        <f>IF(A38="","",IF(Z38&lt;=AA38,"Oui","Non"))</f>
        <v/>
      </c>
      <c r="AF38" s="10">
        <f>IF(A38="","",IF(AC38&lt;=AB38,"Oui","Non"))</f>
        <v/>
      </c>
      <c r="AG38" s="10">
        <f>IF(A38="","",IF(AND(H38="Oui",AD38="Oui",AE38="Oui",AF38="Oui",K38="Nue"),"Éligible","À vérifier"))</f>
        <v/>
      </c>
      <c r="AH38" s="3" t="n"/>
    </row>
    <row r="39">
      <c r="A39" s="2" t="n"/>
      <c r="B39" s="3" t="n"/>
      <c r="C39" s="3" t="n"/>
      <c r="D39" s="2" t="n"/>
      <c r="E39" s="3" t="n"/>
      <c r="F39" s="3" t="n"/>
      <c r="G39" s="2" t="n"/>
      <c r="H39" s="4" t="n"/>
      <c r="I39" s="5" t="n"/>
      <c r="J39" s="5" t="n"/>
      <c r="K39" s="4" t="n"/>
      <c r="L39" s="4" t="n"/>
      <c r="M39" s="6" t="n"/>
      <c r="N39" s="6" t="n"/>
      <c r="O39" s="6" t="n"/>
      <c r="P39" s="6" t="n"/>
      <c r="Q39" s="11">
        <f>IF(A39="","",SUM(M39:P39))</f>
        <v/>
      </c>
      <c r="R39" s="12">
        <f>IF(A39="","",IFERROR(O39/Q39,0))</f>
        <v/>
      </c>
      <c r="S39" s="11">
        <f>IF(A39="","",MIN(Q39,'Calcul &amp; synthèse'!$B$14,Y39*'Calcul &amp; synthèse'!$B$15))</f>
        <v/>
      </c>
      <c r="T39" s="11">
        <f>IF(A39="","",IF(AG39="Éligible",S39,0))</f>
        <v/>
      </c>
      <c r="U39" s="12">
        <f>IF(A39="","",IFERROR(VLOOKUP(L39,'Calcul &amp; synthèse'!$B$8:$C$10,2,FALSE),0))</f>
        <v/>
      </c>
      <c r="V39" s="11">
        <f>IF(A39="","",T39*U39)</f>
        <v/>
      </c>
      <c r="W39" s="11">
        <f>IF(A39="","",IFERROR(V39/L39,0))</f>
        <v/>
      </c>
      <c r="X39" s="6" t="n"/>
      <c r="Y39" s="9" t="n"/>
      <c r="Z39" s="11">
        <f>IF(A39="","",IFERROR(X39/Y39,0))</f>
        <v/>
      </c>
      <c r="AA39" s="6" t="n"/>
      <c r="AB39" s="6" t="n"/>
      <c r="AC39" s="6" t="n"/>
      <c r="AD39" s="13">
        <f>IF(A39="","",IF(R39&gt;='Calcul &amp; synthèse'!$B$13,"Oui","Non"))</f>
        <v/>
      </c>
      <c r="AE39" s="13">
        <f>IF(A39="","",IF(Z39&lt;=AA39,"Oui","Non"))</f>
        <v/>
      </c>
      <c r="AF39" s="13">
        <f>IF(A39="","",IF(AC39&lt;=AB39,"Oui","Non"))</f>
        <v/>
      </c>
      <c r="AG39" s="13">
        <f>IF(A39="","",IF(AND(H39="Oui",AD39="Oui",AE39="Oui",AF39="Oui",K39="Nue"),"Éligible","À vérifier"))</f>
        <v/>
      </c>
      <c r="AH39" s="3" t="n"/>
    </row>
    <row r="40">
      <c r="A40" s="2" t="n"/>
      <c r="B40" s="3" t="n"/>
      <c r="C40" s="3" t="n"/>
      <c r="D40" s="2" t="n"/>
      <c r="E40" s="3" t="n"/>
      <c r="F40" s="3" t="n"/>
      <c r="G40" s="2" t="n"/>
      <c r="H40" s="4" t="n"/>
      <c r="I40" s="5" t="n"/>
      <c r="J40" s="5" t="n"/>
      <c r="K40" s="4" t="n"/>
      <c r="L40" s="4" t="n"/>
      <c r="M40" s="6" t="n"/>
      <c r="N40" s="6" t="n"/>
      <c r="O40" s="6" t="n"/>
      <c r="P40" s="6" t="n"/>
      <c r="Q40" s="7">
        <f>IF(A40="","",SUM(M40:P40))</f>
        <v/>
      </c>
      <c r="R40" s="8">
        <f>IF(A40="","",IFERROR(O40/Q40,0))</f>
        <v/>
      </c>
      <c r="S40" s="7">
        <f>IF(A40="","",MIN(Q40,'Calcul &amp; synthèse'!$B$14,Y40*'Calcul &amp; synthèse'!$B$15))</f>
        <v/>
      </c>
      <c r="T40" s="7">
        <f>IF(A40="","",IF(AG40="Éligible",S40,0))</f>
        <v/>
      </c>
      <c r="U40" s="8">
        <f>IF(A40="","",IFERROR(VLOOKUP(L40,'Calcul &amp; synthèse'!$B$8:$C$10,2,FALSE),0))</f>
        <v/>
      </c>
      <c r="V40" s="7">
        <f>IF(A40="","",T40*U40)</f>
        <v/>
      </c>
      <c r="W40" s="7">
        <f>IF(A40="","",IFERROR(V40/L40,0))</f>
        <v/>
      </c>
      <c r="X40" s="6" t="n"/>
      <c r="Y40" s="9" t="n"/>
      <c r="Z40" s="7">
        <f>IF(A40="","",IFERROR(X40/Y40,0))</f>
        <v/>
      </c>
      <c r="AA40" s="6" t="n"/>
      <c r="AB40" s="6" t="n"/>
      <c r="AC40" s="6" t="n"/>
      <c r="AD40" s="10">
        <f>IF(A40="","",IF(R40&gt;='Calcul &amp; synthèse'!$B$13,"Oui","Non"))</f>
        <v/>
      </c>
      <c r="AE40" s="10">
        <f>IF(A40="","",IF(Z40&lt;=AA40,"Oui","Non"))</f>
        <v/>
      </c>
      <c r="AF40" s="10">
        <f>IF(A40="","",IF(AC40&lt;=AB40,"Oui","Non"))</f>
        <v/>
      </c>
      <c r="AG40" s="10">
        <f>IF(A40="","",IF(AND(H40="Oui",AD40="Oui",AE40="Oui",AF40="Oui",K40="Nue"),"Éligible","À vérifier"))</f>
        <v/>
      </c>
      <c r="AH40" s="3" t="n"/>
    </row>
    <row r="41">
      <c r="A41" s="2" t="n"/>
      <c r="B41" s="3" t="n"/>
      <c r="C41" s="3" t="n"/>
      <c r="D41" s="2" t="n"/>
      <c r="E41" s="3" t="n"/>
      <c r="F41" s="3" t="n"/>
      <c r="G41" s="2" t="n"/>
      <c r="H41" s="4" t="n"/>
      <c r="I41" s="5" t="n"/>
      <c r="J41" s="5" t="n"/>
      <c r="K41" s="4" t="n"/>
      <c r="L41" s="4" t="n"/>
      <c r="M41" s="6" t="n"/>
      <c r="N41" s="6" t="n"/>
      <c r="O41" s="6" t="n"/>
      <c r="P41" s="6" t="n"/>
      <c r="Q41" s="11">
        <f>IF(A41="","",SUM(M41:P41))</f>
        <v/>
      </c>
      <c r="R41" s="12">
        <f>IF(A41="","",IFERROR(O41/Q41,0))</f>
        <v/>
      </c>
      <c r="S41" s="11">
        <f>IF(A41="","",MIN(Q41,'Calcul &amp; synthèse'!$B$14,Y41*'Calcul &amp; synthèse'!$B$15))</f>
        <v/>
      </c>
      <c r="T41" s="11">
        <f>IF(A41="","",IF(AG41="Éligible",S41,0))</f>
        <v/>
      </c>
      <c r="U41" s="12">
        <f>IF(A41="","",IFERROR(VLOOKUP(L41,'Calcul &amp; synthèse'!$B$8:$C$10,2,FALSE),0))</f>
        <v/>
      </c>
      <c r="V41" s="11">
        <f>IF(A41="","",T41*U41)</f>
        <v/>
      </c>
      <c r="W41" s="11">
        <f>IF(A41="","",IFERROR(V41/L41,0))</f>
        <v/>
      </c>
      <c r="X41" s="6" t="n"/>
      <c r="Y41" s="9" t="n"/>
      <c r="Z41" s="11">
        <f>IF(A41="","",IFERROR(X41/Y41,0))</f>
        <v/>
      </c>
      <c r="AA41" s="6" t="n"/>
      <c r="AB41" s="6" t="n"/>
      <c r="AC41" s="6" t="n"/>
      <c r="AD41" s="13">
        <f>IF(A41="","",IF(R41&gt;='Calcul &amp; synthèse'!$B$13,"Oui","Non"))</f>
        <v/>
      </c>
      <c r="AE41" s="13">
        <f>IF(A41="","",IF(Z41&lt;=AA41,"Oui","Non"))</f>
        <v/>
      </c>
      <c r="AF41" s="13">
        <f>IF(A41="","",IF(AC41&lt;=AB41,"Oui","Non"))</f>
        <v/>
      </c>
      <c r="AG41" s="13">
        <f>IF(A41="","",IF(AND(H41="Oui",AD41="Oui",AE41="Oui",AF41="Oui",K41="Nue"),"Éligible","À vérifier"))</f>
        <v/>
      </c>
      <c r="AH41" s="3" t="n"/>
    </row>
    <row r="42">
      <c r="A42" s="2" t="n"/>
      <c r="B42" s="3" t="n"/>
      <c r="C42" s="3" t="n"/>
      <c r="D42" s="2" t="n"/>
      <c r="E42" s="3" t="n"/>
      <c r="F42" s="3" t="n"/>
      <c r="G42" s="2" t="n"/>
      <c r="H42" s="4" t="n"/>
      <c r="I42" s="5" t="n"/>
      <c r="J42" s="5" t="n"/>
      <c r="K42" s="4" t="n"/>
      <c r="L42" s="4" t="n"/>
      <c r="M42" s="6" t="n"/>
      <c r="N42" s="6" t="n"/>
      <c r="O42" s="6" t="n"/>
      <c r="P42" s="6" t="n"/>
      <c r="Q42" s="7">
        <f>IF(A42="","",SUM(M42:P42))</f>
        <v/>
      </c>
      <c r="R42" s="8">
        <f>IF(A42="","",IFERROR(O42/Q42,0))</f>
        <v/>
      </c>
      <c r="S42" s="7">
        <f>IF(A42="","",MIN(Q42,'Calcul &amp; synthèse'!$B$14,Y42*'Calcul &amp; synthèse'!$B$15))</f>
        <v/>
      </c>
      <c r="T42" s="7">
        <f>IF(A42="","",IF(AG42="Éligible",S42,0))</f>
        <v/>
      </c>
      <c r="U42" s="8">
        <f>IF(A42="","",IFERROR(VLOOKUP(L42,'Calcul &amp; synthèse'!$B$8:$C$10,2,FALSE),0))</f>
        <v/>
      </c>
      <c r="V42" s="7">
        <f>IF(A42="","",T42*U42)</f>
        <v/>
      </c>
      <c r="W42" s="7">
        <f>IF(A42="","",IFERROR(V42/L42,0))</f>
        <v/>
      </c>
      <c r="X42" s="6" t="n"/>
      <c r="Y42" s="9" t="n"/>
      <c r="Z42" s="7">
        <f>IF(A42="","",IFERROR(X42/Y42,0))</f>
        <v/>
      </c>
      <c r="AA42" s="6" t="n"/>
      <c r="AB42" s="6" t="n"/>
      <c r="AC42" s="6" t="n"/>
      <c r="AD42" s="10">
        <f>IF(A42="","",IF(R42&gt;='Calcul &amp; synthèse'!$B$13,"Oui","Non"))</f>
        <v/>
      </c>
      <c r="AE42" s="10">
        <f>IF(A42="","",IF(Z42&lt;=AA42,"Oui","Non"))</f>
        <v/>
      </c>
      <c r="AF42" s="10">
        <f>IF(A42="","",IF(AC42&lt;=AB42,"Oui","Non"))</f>
        <v/>
      </c>
      <c r="AG42" s="10">
        <f>IF(A42="","",IF(AND(H42="Oui",AD42="Oui",AE42="Oui",AF42="Oui",K42="Nue"),"Éligible","À vérifier"))</f>
        <v/>
      </c>
      <c r="AH42" s="3" t="n"/>
    </row>
    <row r="43">
      <c r="A43" s="2" t="n"/>
      <c r="B43" s="3" t="n"/>
      <c r="C43" s="3" t="n"/>
      <c r="D43" s="2" t="n"/>
      <c r="E43" s="3" t="n"/>
      <c r="F43" s="3" t="n"/>
      <c r="G43" s="2" t="n"/>
      <c r="H43" s="4" t="n"/>
      <c r="I43" s="5" t="n"/>
      <c r="J43" s="5" t="n"/>
      <c r="K43" s="4" t="n"/>
      <c r="L43" s="4" t="n"/>
      <c r="M43" s="6" t="n"/>
      <c r="N43" s="6" t="n"/>
      <c r="O43" s="6" t="n"/>
      <c r="P43" s="6" t="n"/>
      <c r="Q43" s="11">
        <f>IF(A43="","",SUM(M43:P43))</f>
        <v/>
      </c>
      <c r="R43" s="12">
        <f>IF(A43="","",IFERROR(O43/Q43,0))</f>
        <v/>
      </c>
      <c r="S43" s="11">
        <f>IF(A43="","",MIN(Q43,'Calcul &amp; synthèse'!$B$14,Y43*'Calcul &amp; synthèse'!$B$15))</f>
        <v/>
      </c>
      <c r="T43" s="11">
        <f>IF(A43="","",IF(AG43="Éligible",S43,0))</f>
        <v/>
      </c>
      <c r="U43" s="12">
        <f>IF(A43="","",IFERROR(VLOOKUP(L43,'Calcul &amp; synthèse'!$B$8:$C$10,2,FALSE),0))</f>
        <v/>
      </c>
      <c r="V43" s="11">
        <f>IF(A43="","",T43*U43)</f>
        <v/>
      </c>
      <c r="W43" s="11">
        <f>IF(A43="","",IFERROR(V43/L43,0))</f>
        <v/>
      </c>
      <c r="X43" s="6" t="n"/>
      <c r="Y43" s="9" t="n"/>
      <c r="Z43" s="11">
        <f>IF(A43="","",IFERROR(X43/Y43,0))</f>
        <v/>
      </c>
      <c r="AA43" s="6" t="n"/>
      <c r="AB43" s="6" t="n"/>
      <c r="AC43" s="6" t="n"/>
      <c r="AD43" s="13">
        <f>IF(A43="","",IF(R43&gt;='Calcul &amp; synthèse'!$B$13,"Oui","Non"))</f>
        <v/>
      </c>
      <c r="AE43" s="13">
        <f>IF(A43="","",IF(Z43&lt;=AA43,"Oui","Non"))</f>
        <v/>
      </c>
      <c r="AF43" s="13">
        <f>IF(A43="","",IF(AC43&lt;=AB43,"Oui","Non"))</f>
        <v/>
      </c>
      <c r="AG43" s="13">
        <f>IF(A43="","",IF(AND(H43="Oui",AD43="Oui",AE43="Oui",AF43="Oui",K43="Nue"),"Éligible","À vérifier"))</f>
        <v/>
      </c>
      <c r="AH43" s="3" t="n"/>
    </row>
    <row r="44">
      <c r="A44" s="2" t="n"/>
      <c r="B44" s="3" t="n"/>
      <c r="C44" s="3" t="n"/>
      <c r="D44" s="2" t="n"/>
      <c r="E44" s="3" t="n"/>
      <c r="F44" s="3" t="n"/>
      <c r="G44" s="2" t="n"/>
      <c r="H44" s="4" t="n"/>
      <c r="I44" s="5" t="n"/>
      <c r="J44" s="5" t="n"/>
      <c r="K44" s="4" t="n"/>
      <c r="L44" s="4" t="n"/>
      <c r="M44" s="6" t="n"/>
      <c r="N44" s="6" t="n"/>
      <c r="O44" s="6" t="n"/>
      <c r="P44" s="6" t="n"/>
      <c r="Q44" s="7">
        <f>IF(A44="","",SUM(M44:P44))</f>
        <v/>
      </c>
      <c r="R44" s="8">
        <f>IF(A44="","",IFERROR(O44/Q44,0))</f>
        <v/>
      </c>
      <c r="S44" s="7">
        <f>IF(A44="","",MIN(Q44,'Calcul &amp; synthèse'!$B$14,Y44*'Calcul &amp; synthèse'!$B$15))</f>
        <v/>
      </c>
      <c r="T44" s="7">
        <f>IF(A44="","",IF(AG44="Éligible",S44,0))</f>
        <v/>
      </c>
      <c r="U44" s="8">
        <f>IF(A44="","",IFERROR(VLOOKUP(L44,'Calcul &amp; synthèse'!$B$8:$C$10,2,FALSE),0))</f>
        <v/>
      </c>
      <c r="V44" s="7">
        <f>IF(A44="","",T44*U44)</f>
        <v/>
      </c>
      <c r="W44" s="7">
        <f>IF(A44="","",IFERROR(V44/L44,0))</f>
        <v/>
      </c>
      <c r="X44" s="6" t="n"/>
      <c r="Y44" s="9" t="n"/>
      <c r="Z44" s="7">
        <f>IF(A44="","",IFERROR(X44/Y44,0))</f>
        <v/>
      </c>
      <c r="AA44" s="6" t="n"/>
      <c r="AB44" s="6" t="n"/>
      <c r="AC44" s="6" t="n"/>
      <c r="AD44" s="10">
        <f>IF(A44="","",IF(R44&gt;='Calcul &amp; synthèse'!$B$13,"Oui","Non"))</f>
        <v/>
      </c>
      <c r="AE44" s="10">
        <f>IF(A44="","",IF(Z44&lt;=AA44,"Oui","Non"))</f>
        <v/>
      </c>
      <c r="AF44" s="10">
        <f>IF(A44="","",IF(AC44&lt;=AB44,"Oui","Non"))</f>
        <v/>
      </c>
      <c r="AG44" s="10">
        <f>IF(A44="","",IF(AND(H44="Oui",AD44="Oui",AE44="Oui",AF44="Oui",K44="Nue"),"Éligible","À vérifier"))</f>
        <v/>
      </c>
      <c r="AH44" s="3" t="n"/>
    </row>
    <row r="45">
      <c r="A45" s="2" t="n"/>
      <c r="B45" s="3" t="n"/>
      <c r="C45" s="3" t="n"/>
      <c r="D45" s="2" t="n"/>
      <c r="E45" s="3" t="n"/>
      <c r="F45" s="3" t="n"/>
      <c r="G45" s="2" t="n"/>
      <c r="H45" s="4" t="n"/>
      <c r="I45" s="5" t="n"/>
      <c r="J45" s="5" t="n"/>
      <c r="K45" s="4" t="n"/>
      <c r="L45" s="4" t="n"/>
      <c r="M45" s="6" t="n"/>
      <c r="N45" s="6" t="n"/>
      <c r="O45" s="6" t="n"/>
      <c r="P45" s="6" t="n"/>
      <c r="Q45" s="11">
        <f>IF(A45="","",SUM(M45:P45))</f>
        <v/>
      </c>
      <c r="R45" s="12">
        <f>IF(A45="","",IFERROR(O45/Q45,0))</f>
        <v/>
      </c>
      <c r="S45" s="11">
        <f>IF(A45="","",MIN(Q45,'Calcul &amp; synthèse'!$B$14,Y45*'Calcul &amp; synthèse'!$B$15))</f>
        <v/>
      </c>
      <c r="T45" s="11">
        <f>IF(A45="","",IF(AG45="Éligible",S45,0))</f>
        <v/>
      </c>
      <c r="U45" s="12">
        <f>IF(A45="","",IFERROR(VLOOKUP(L45,'Calcul &amp; synthèse'!$B$8:$C$10,2,FALSE),0))</f>
        <v/>
      </c>
      <c r="V45" s="11">
        <f>IF(A45="","",T45*U45)</f>
        <v/>
      </c>
      <c r="W45" s="11">
        <f>IF(A45="","",IFERROR(V45/L45,0))</f>
        <v/>
      </c>
      <c r="X45" s="6" t="n"/>
      <c r="Y45" s="9" t="n"/>
      <c r="Z45" s="11">
        <f>IF(A45="","",IFERROR(X45/Y45,0))</f>
        <v/>
      </c>
      <c r="AA45" s="6" t="n"/>
      <c r="AB45" s="6" t="n"/>
      <c r="AC45" s="6" t="n"/>
      <c r="AD45" s="13">
        <f>IF(A45="","",IF(R45&gt;='Calcul &amp; synthèse'!$B$13,"Oui","Non"))</f>
        <v/>
      </c>
      <c r="AE45" s="13">
        <f>IF(A45="","",IF(Z45&lt;=AA45,"Oui","Non"))</f>
        <v/>
      </c>
      <c r="AF45" s="13">
        <f>IF(A45="","",IF(AC45&lt;=AB45,"Oui","Non"))</f>
        <v/>
      </c>
      <c r="AG45" s="13">
        <f>IF(A45="","",IF(AND(H45="Oui",AD45="Oui",AE45="Oui",AF45="Oui",K45="Nue"),"Éligible","À vérifier"))</f>
        <v/>
      </c>
      <c r="AH45" s="3" t="n"/>
    </row>
    <row r="46">
      <c r="A46" s="2" t="n"/>
      <c r="B46" s="3" t="n"/>
      <c r="C46" s="3" t="n"/>
      <c r="D46" s="2" t="n"/>
      <c r="E46" s="3" t="n"/>
      <c r="F46" s="3" t="n"/>
      <c r="G46" s="2" t="n"/>
      <c r="H46" s="4" t="n"/>
      <c r="I46" s="5" t="n"/>
      <c r="J46" s="5" t="n"/>
      <c r="K46" s="4" t="n"/>
      <c r="L46" s="4" t="n"/>
      <c r="M46" s="6" t="n"/>
      <c r="N46" s="6" t="n"/>
      <c r="O46" s="6" t="n"/>
      <c r="P46" s="6" t="n"/>
      <c r="Q46" s="7">
        <f>IF(A46="","",SUM(M46:P46))</f>
        <v/>
      </c>
      <c r="R46" s="8">
        <f>IF(A46="","",IFERROR(O46/Q46,0))</f>
        <v/>
      </c>
      <c r="S46" s="7">
        <f>IF(A46="","",MIN(Q46,'Calcul &amp; synthèse'!$B$14,Y46*'Calcul &amp; synthèse'!$B$15))</f>
        <v/>
      </c>
      <c r="T46" s="7">
        <f>IF(A46="","",IF(AG46="Éligible",S46,0))</f>
        <v/>
      </c>
      <c r="U46" s="8">
        <f>IF(A46="","",IFERROR(VLOOKUP(L46,'Calcul &amp; synthèse'!$B$8:$C$10,2,FALSE),0))</f>
        <v/>
      </c>
      <c r="V46" s="7">
        <f>IF(A46="","",T46*U46)</f>
        <v/>
      </c>
      <c r="W46" s="7">
        <f>IF(A46="","",IFERROR(V46/L46,0))</f>
        <v/>
      </c>
      <c r="X46" s="6" t="n"/>
      <c r="Y46" s="9" t="n"/>
      <c r="Z46" s="7">
        <f>IF(A46="","",IFERROR(X46/Y46,0))</f>
        <v/>
      </c>
      <c r="AA46" s="6" t="n"/>
      <c r="AB46" s="6" t="n"/>
      <c r="AC46" s="6" t="n"/>
      <c r="AD46" s="10">
        <f>IF(A46="","",IF(R46&gt;='Calcul &amp; synthèse'!$B$13,"Oui","Non"))</f>
        <v/>
      </c>
      <c r="AE46" s="10">
        <f>IF(A46="","",IF(Z46&lt;=AA46,"Oui","Non"))</f>
        <v/>
      </c>
      <c r="AF46" s="10">
        <f>IF(A46="","",IF(AC46&lt;=AB46,"Oui","Non"))</f>
        <v/>
      </c>
      <c r="AG46" s="10">
        <f>IF(A46="","",IF(AND(H46="Oui",AD46="Oui",AE46="Oui",AF46="Oui",K46="Nue"),"Éligible","À vérifier"))</f>
        <v/>
      </c>
      <c r="AH46" s="3" t="n"/>
    </row>
    <row r="47">
      <c r="A47" s="2" t="n"/>
      <c r="B47" s="3" t="n"/>
      <c r="C47" s="3" t="n"/>
      <c r="D47" s="2" t="n"/>
      <c r="E47" s="3" t="n"/>
      <c r="F47" s="3" t="n"/>
      <c r="G47" s="2" t="n"/>
      <c r="H47" s="4" t="n"/>
      <c r="I47" s="5" t="n"/>
      <c r="J47" s="5" t="n"/>
      <c r="K47" s="4" t="n"/>
      <c r="L47" s="4" t="n"/>
      <c r="M47" s="6" t="n"/>
      <c r="N47" s="6" t="n"/>
      <c r="O47" s="6" t="n"/>
      <c r="P47" s="6" t="n"/>
      <c r="Q47" s="11">
        <f>IF(A47="","",SUM(M47:P47))</f>
        <v/>
      </c>
      <c r="R47" s="12">
        <f>IF(A47="","",IFERROR(O47/Q47,0))</f>
        <v/>
      </c>
      <c r="S47" s="11">
        <f>IF(A47="","",MIN(Q47,'Calcul &amp; synthèse'!$B$14,Y47*'Calcul &amp; synthèse'!$B$15))</f>
        <v/>
      </c>
      <c r="T47" s="11">
        <f>IF(A47="","",IF(AG47="Éligible",S47,0))</f>
        <v/>
      </c>
      <c r="U47" s="12">
        <f>IF(A47="","",IFERROR(VLOOKUP(L47,'Calcul &amp; synthèse'!$B$8:$C$10,2,FALSE),0))</f>
        <v/>
      </c>
      <c r="V47" s="11">
        <f>IF(A47="","",T47*U47)</f>
        <v/>
      </c>
      <c r="W47" s="11">
        <f>IF(A47="","",IFERROR(V47/L47,0))</f>
        <v/>
      </c>
      <c r="X47" s="6" t="n"/>
      <c r="Y47" s="9" t="n"/>
      <c r="Z47" s="11">
        <f>IF(A47="","",IFERROR(X47/Y47,0))</f>
        <v/>
      </c>
      <c r="AA47" s="6" t="n"/>
      <c r="AB47" s="6" t="n"/>
      <c r="AC47" s="6" t="n"/>
      <c r="AD47" s="13">
        <f>IF(A47="","",IF(R47&gt;='Calcul &amp; synthèse'!$B$13,"Oui","Non"))</f>
        <v/>
      </c>
      <c r="AE47" s="13">
        <f>IF(A47="","",IF(Z47&lt;=AA47,"Oui","Non"))</f>
        <v/>
      </c>
      <c r="AF47" s="13">
        <f>IF(A47="","",IF(AC47&lt;=AB47,"Oui","Non"))</f>
        <v/>
      </c>
      <c r="AG47" s="13">
        <f>IF(A47="","",IF(AND(H47="Oui",AD47="Oui",AE47="Oui",AF47="Oui",K47="Nue"),"Éligible","À vérifier"))</f>
        <v/>
      </c>
      <c r="AH47" s="3" t="n"/>
    </row>
    <row r="48">
      <c r="A48" s="2" t="n"/>
      <c r="B48" s="3" t="n"/>
      <c r="C48" s="3" t="n"/>
      <c r="D48" s="2" t="n"/>
      <c r="E48" s="3" t="n"/>
      <c r="F48" s="3" t="n"/>
      <c r="G48" s="2" t="n"/>
      <c r="H48" s="4" t="n"/>
      <c r="I48" s="5" t="n"/>
      <c r="J48" s="5" t="n"/>
      <c r="K48" s="4" t="n"/>
      <c r="L48" s="4" t="n"/>
      <c r="M48" s="6" t="n"/>
      <c r="N48" s="6" t="n"/>
      <c r="O48" s="6" t="n"/>
      <c r="P48" s="6" t="n"/>
      <c r="Q48" s="7">
        <f>IF(A48="","",SUM(M48:P48))</f>
        <v/>
      </c>
      <c r="R48" s="8">
        <f>IF(A48="","",IFERROR(O48/Q48,0))</f>
        <v/>
      </c>
      <c r="S48" s="7">
        <f>IF(A48="","",MIN(Q48,'Calcul &amp; synthèse'!$B$14,Y48*'Calcul &amp; synthèse'!$B$15))</f>
        <v/>
      </c>
      <c r="T48" s="7">
        <f>IF(A48="","",IF(AG48="Éligible",S48,0))</f>
        <v/>
      </c>
      <c r="U48" s="8">
        <f>IF(A48="","",IFERROR(VLOOKUP(L48,'Calcul &amp; synthèse'!$B$8:$C$10,2,FALSE),0))</f>
        <v/>
      </c>
      <c r="V48" s="7">
        <f>IF(A48="","",T48*U48)</f>
        <v/>
      </c>
      <c r="W48" s="7">
        <f>IF(A48="","",IFERROR(V48/L48,0))</f>
        <v/>
      </c>
      <c r="X48" s="6" t="n"/>
      <c r="Y48" s="9" t="n"/>
      <c r="Z48" s="7">
        <f>IF(A48="","",IFERROR(X48/Y48,0))</f>
        <v/>
      </c>
      <c r="AA48" s="6" t="n"/>
      <c r="AB48" s="6" t="n"/>
      <c r="AC48" s="6" t="n"/>
      <c r="AD48" s="10">
        <f>IF(A48="","",IF(R48&gt;='Calcul &amp; synthèse'!$B$13,"Oui","Non"))</f>
        <v/>
      </c>
      <c r="AE48" s="10">
        <f>IF(A48="","",IF(Z48&lt;=AA48,"Oui","Non"))</f>
        <v/>
      </c>
      <c r="AF48" s="10">
        <f>IF(A48="","",IF(AC48&lt;=AB48,"Oui","Non"))</f>
        <v/>
      </c>
      <c r="AG48" s="10">
        <f>IF(A48="","",IF(AND(H48="Oui",AD48="Oui",AE48="Oui",AF48="Oui",K48="Nue"),"Éligible","À vérifier"))</f>
        <v/>
      </c>
      <c r="AH48" s="3" t="n"/>
    </row>
    <row r="49">
      <c r="A49" s="2" t="n"/>
      <c r="B49" s="3" t="n"/>
      <c r="C49" s="3" t="n"/>
      <c r="D49" s="2" t="n"/>
      <c r="E49" s="3" t="n"/>
      <c r="F49" s="3" t="n"/>
      <c r="G49" s="2" t="n"/>
      <c r="H49" s="4" t="n"/>
      <c r="I49" s="5" t="n"/>
      <c r="J49" s="5" t="n"/>
      <c r="K49" s="4" t="n"/>
      <c r="L49" s="4" t="n"/>
      <c r="M49" s="6" t="n"/>
      <c r="N49" s="6" t="n"/>
      <c r="O49" s="6" t="n"/>
      <c r="P49" s="6" t="n"/>
      <c r="Q49" s="11">
        <f>IF(A49="","",SUM(M49:P49))</f>
        <v/>
      </c>
      <c r="R49" s="12">
        <f>IF(A49="","",IFERROR(O49/Q49,0))</f>
        <v/>
      </c>
      <c r="S49" s="11">
        <f>IF(A49="","",MIN(Q49,'Calcul &amp; synthèse'!$B$14,Y49*'Calcul &amp; synthèse'!$B$15))</f>
        <v/>
      </c>
      <c r="T49" s="11">
        <f>IF(A49="","",IF(AG49="Éligible",S49,0))</f>
        <v/>
      </c>
      <c r="U49" s="12">
        <f>IF(A49="","",IFERROR(VLOOKUP(L49,'Calcul &amp; synthèse'!$B$8:$C$10,2,FALSE),0))</f>
        <v/>
      </c>
      <c r="V49" s="11">
        <f>IF(A49="","",T49*U49)</f>
        <v/>
      </c>
      <c r="W49" s="11">
        <f>IF(A49="","",IFERROR(V49/L49,0))</f>
        <v/>
      </c>
      <c r="X49" s="6" t="n"/>
      <c r="Y49" s="9" t="n"/>
      <c r="Z49" s="11">
        <f>IF(A49="","",IFERROR(X49/Y49,0))</f>
        <v/>
      </c>
      <c r="AA49" s="6" t="n"/>
      <c r="AB49" s="6" t="n"/>
      <c r="AC49" s="6" t="n"/>
      <c r="AD49" s="13">
        <f>IF(A49="","",IF(R49&gt;='Calcul &amp; synthèse'!$B$13,"Oui","Non"))</f>
        <v/>
      </c>
      <c r="AE49" s="13">
        <f>IF(A49="","",IF(Z49&lt;=AA49,"Oui","Non"))</f>
        <v/>
      </c>
      <c r="AF49" s="13">
        <f>IF(A49="","",IF(AC49&lt;=AB49,"Oui","Non"))</f>
        <v/>
      </c>
      <c r="AG49" s="13">
        <f>IF(A49="","",IF(AND(H49="Oui",AD49="Oui",AE49="Oui",AF49="Oui",K49="Nue"),"Éligible","À vérifier"))</f>
        <v/>
      </c>
      <c r="AH49" s="3" t="n"/>
    </row>
    <row r="50">
      <c r="A50" s="2" t="n"/>
      <c r="B50" s="3" t="n"/>
      <c r="C50" s="3" t="n"/>
      <c r="D50" s="2" t="n"/>
      <c r="E50" s="3" t="n"/>
      <c r="F50" s="3" t="n"/>
      <c r="G50" s="2" t="n"/>
      <c r="H50" s="4" t="n"/>
      <c r="I50" s="5" t="n"/>
      <c r="J50" s="5" t="n"/>
      <c r="K50" s="4" t="n"/>
      <c r="L50" s="4" t="n"/>
      <c r="M50" s="6" t="n"/>
      <c r="N50" s="6" t="n"/>
      <c r="O50" s="6" t="n"/>
      <c r="P50" s="6" t="n"/>
      <c r="Q50" s="7">
        <f>IF(A50="","",SUM(M50:P50))</f>
        <v/>
      </c>
      <c r="R50" s="8">
        <f>IF(A50="","",IFERROR(O50/Q50,0))</f>
        <v/>
      </c>
      <c r="S50" s="7">
        <f>IF(A50="","",MIN(Q50,'Calcul &amp; synthèse'!$B$14,Y50*'Calcul &amp; synthèse'!$B$15))</f>
        <v/>
      </c>
      <c r="T50" s="7">
        <f>IF(A50="","",IF(AG50="Éligible",S50,0))</f>
        <v/>
      </c>
      <c r="U50" s="8">
        <f>IF(A50="","",IFERROR(VLOOKUP(L50,'Calcul &amp; synthèse'!$B$8:$C$10,2,FALSE),0))</f>
        <v/>
      </c>
      <c r="V50" s="7">
        <f>IF(A50="","",T50*U50)</f>
        <v/>
      </c>
      <c r="W50" s="7">
        <f>IF(A50="","",IFERROR(V50/L50,0))</f>
        <v/>
      </c>
      <c r="X50" s="6" t="n"/>
      <c r="Y50" s="9" t="n"/>
      <c r="Z50" s="7">
        <f>IF(A50="","",IFERROR(X50/Y50,0))</f>
        <v/>
      </c>
      <c r="AA50" s="6" t="n"/>
      <c r="AB50" s="6" t="n"/>
      <c r="AC50" s="6" t="n"/>
      <c r="AD50" s="10">
        <f>IF(A50="","",IF(R50&gt;='Calcul &amp; synthèse'!$B$13,"Oui","Non"))</f>
        <v/>
      </c>
      <c r="AE50" s="10">
        <f>IF(A50="","",IF(Z50&lt;=AA50,"Oui","Non"))</f>
        <v/>
      </c>
      <c r="AF50" s="10">
        <f>IF(A50="","",IF(AC50&lt;=AB50,"Oui","Non"))</f>
        <v/>
      </c>
      <c r="AG50" s="10">
        <f>IF(A50="","",IF(AND(H50="Oui",AD50="Oui",AE50="Oui",AF50="Oui",K50="Nue"),"Éligible","À vérifier"))</f>
        <v/>
      </c>
      <c r="AH50" s="3" t="n"/>
    </row>
    <row r="51">
      <c r="A51" s="2" t="n"/>
      <c r="B51" s="3" t="n"/>
      <c r="C51" s="3" t="n"/>
      <c r="D51" s="2" t="n"/>
      <c r="E51" s="3" t="n"/>
      <c r="F51" s="3" t="n"/>
      <c r="G51" s="2" t="n"/>
      <c r="H51" s="4" t="n"/>
      <c r="I51" s="5" t="n"/>
      <c r="J51" s="5" t="n"/>
      <c r="K51" s="4" t="n"/>
      <c r="L51" s="4" t="n"/>
      <c r="M51" s="6" t="n"/>
      <c r="N51" s="6" t="n"/>
      <c r="O51" s="6" t="n"/>
      <c r="P51" s="6" t="n"/>
      <c r="Q51" s="11">
        <f>IF(A51="","",SUM(M51:P51))</f>
        <v/>
      </c>
      <c r="R51" s="12">
        <f>IF(A51="","",IFERROR(O51/Q51,0))</f>
        <v/>
      </c>
      <c r="S51" s="11">
        <f>IF(A51="","",MIN(Q51,'Calcul &amp; synthèse'!$B$14,Y51*'Calcul &amp; synthèse'!$B$15))</f>
        <v/>
      </c>
      <c r="T51" s="11">
        <f>IF(A51="","",IF(AG51="Éligible",S51,0))</f>
        <v/>
      </c>
      <c r="U51" s="12">
        <f>IF(A51="","",IFERROR(VLOOKUP(L51,'Calcul &amp; synthèse'!$B$8:$C$10,2,FALSE),0))</f>
        <v/>
      </c>
      <c r="V51" s="11">
        <f>IF(A51="","",T51*U51)</f>
        <v/>
      </c>
      <c r="W51" s="11">
        <f>IF(A51="","",IFERROR(V51/L51,0))</f>
        <v/>
      </c>
      <c r="X51" s="6" t="n"/>
      <c r="Y51" s="9" t="n"/>
      <c r="Z51" s="11">
        <f>IF(A51="","",IFERROR(X51/Y51,0))</f>
        <v/>
      </c>
      <c r="AA51" s="6" t="n"/>
      <c r="AB51" s="6" t="n"/>
      <c r="AC51" s="6" t="n"/>
      <c r="AD51" s="13">
        <f>IF(A51="","",IF(R51&gt;='Calcul &amp; synthèse'!$B$13,"Oui","Non"))</f>
        <v/>
      </c>
      <c r="AE51" s="13">
        <f>IF(A51="","",IF(Z51&lt;=AA51,"Oui","Non"))</f>
        <v/>
      </c>
      <c r="AF51" s="13">
        <f>IF(A51="","",IF(AC51&lt;=AB51,"Oui","Non"))</f>
        <v/>
      </c>
      <c r="AG51" s="13">
        <f>IF(A51="","",IF(AND(H51="Oui",AD51="Oui",AE51="Oui",AF51="Oui",K51="Nue"),"Éligible","À vérifier"))</f>
        <v/>
      </c>
      <c r="AH51" s="3" t="n"/>
    </row>
    <row r="52">
      <c r="A52" s="2" t="n"/>
      <c r="B52" s="3" t="n"/>
      <c r="C52" s="3" t="n"/>
      <c r="D52" s="2" t="n"/>
      <c r="E52" s="3" t="n"/>
      <c r="F52" s="3" t="n"/>
      <c r="G52" s="2" t="n"/>
      <c r="H52" s="4" t="n"/>
      <c r="I52" s="5" t="n"/>
      <c r="J52" s="5" t="n"/>
      <c r="K52" s="4" t="n"/>
      <c r="L52" s="4" t="n"/>
      <c r="M52" s="6" t="n"/>
      <c r="N52" s="6" t="n"/>
      <c r="O52" s="6" t="n"/>
      <c r="P52" s="6" t="n"/>
      <c r="Q52" s="7">
        <f>IF(A52="","",SUM(M52:P52))</f>
        <v/>
      </c>
      <c r="R52" s="8">
        <f>IF(A52="","",IFERROR(O52/Q52,0))</f>
        <v/>
      </c>
      <c r="S52" s="7">
        <f>IF(A52="","",MIN(Q52,'Calcul &amp; synthèse'!$B$14,Y52*'Calcul &amp; synthèse'!$B$15))</f>
        <v/>
      </c>
      <c r="T52" s="7">
        <f>IF(A52="","",IF(AG52="Éligible",S52,0))</f>
        <v/>
      </c>
      <c r="U52" s="8">
        <f>IF(A52="","",IFERROR(VLOOKUP(L52,'Calcul &amp; synthèse'!$B$8:$C$10,2,FALSE),0))</f>
        <v/>
      </c>
      <c r="V52" s="7">
        <f>IF(A52="","",T52*U52)</f>
        <v/>
      </c>
      <c r="W52" s="7">
        <f>IF(A52="","",IFERROR(V52/L52,0))</f>
        <v/>
      </c>
      <c r="X52" s="6" t="n"/>
      <c r="Y52" s="9" t="n"/>
      <c r="Z52" s="7">
        <f>IF(A52="","",IFERROR(X52/Y52,0))</f>
        <v/>
      </c>
      <c r="AA52" s="6" t="n"/>
      <c r="AB52" s="6" t="n"/>
      <c r="AC52" s="6" t="n"/>
      <c r="AD52" s="10">
        <f>IF(A52="","",IF(R52&gt;='Calcul &amp; synthèse'!$B$13,"Oui","Non"))</f>
        <v/>
      </c>
      <c r="AE52" s="10">
        <f>IF(A52="","",IF(Z52&lt;=AA52,"Oui","Non"))</f>
        <v/>
      </c>
      <c r="AF52" s="10">
        <f>IF(A52="","",IF(AC52&lt;=AB52,"Oui","Non"))</f>
        <v/>
      </c>
      <c r="AG52" s="10">
        <f>IF(A52="","",IF(AND(H52="Oui",AD52="Oui",AE52="Oui",AF52="Oui",K52="Nue"),"Éligible","À vérifier"))</f>
        <v/>
      </c>
      <c r="AH52" s="3" t="n"/>
    </row>
    <row r="53">
      <c r="A53" s="2" t="n"/>
      <c r="B53" s="3" t="n"/>
      <c r="C53" s="3" t="n"/>
      <c r="D53" s="2" t="n"/>
      <c r="E53" s="3" t="n"/>
      <c r="F53" s="3" t="n"/>
      <c r="G53" s="2" t="n"/>
      <c r="H53" s="4" t="n"/>
      <c r="I53" s="5" t="n"/>
      <c r="J53" s="5" t="n"/>
      <c r="K53" s="4" t="n"/>
      <c r="L53" s="4" t="n"/>
      <c r="M53" s="6" t="n"/>
      <c r="N53" s="6" t="n"/>
      <c r="O53" s="6" t="n"/>
      <c r="P53" s="6" t="n"/>
      <c r="Q53" s="11">
        <f>IF(A53="","",SUM(M53:P53))</f>
        <v/>
      </c>
      <c r="R53" s="12">
        <f>IF(A53="","",IFERROR(O53/Q53,0))</f>
        <v/>
      </c>
      <c r="S53" s="11">
        <f>IF(A53="","",MIN(Q53,'Calcul &amp; synthèse'!$B$14,Y53*'Calcul &amp; synthèse'!$B$15))</f>
        <v/>
      </c>
      <c r="T53" s="11">
        <f>IF(A53="","",IF(AG53="Éligible",S53,0))</f>
        <v/>
      </c>
      <c r="U53" s="12">
        <f>IF(A53="","",IFERROR(VLOOKUP(L53,'Calcul &amp; synthèse'!$B$8:$C$10,2,FALSE),0))</f>
        <v/>
      </c>
      <c r="V53" s="11">
        <f>IF(A53="","",T53*U53)</f>
        <v/>
      </c>
      <c r="W53" s="11">
        <f>IF(A53="","",IFERROR(V53/L53,0))</f>
        <v/>
      </c>
      <c r="X53" s="6" t="n"/>
      <c r="Y53" s="9" t="n"/>
      <c r="Z53" s="11">
        <f>IF(A53="","",IFERROR(X53/Y53,0))</f>
        <v/>
      </c>
      <c r="AA53" s="6" t="n"/>
      <c r="AB53" s="6" t="n"/>
      <c r="AC53" s="6" t="n"/>
      <c r="AD53" s="13">
        <f>IF(A53="","",IF(R53&gt;='Calcul &amp; synthèse'!$B$13,"Oui","Non"))</f>
        <v/>
      </c>
      <c r="AE53" s="13">
        <f>IF(A53="","",IF(Z53&lt;=AA53,"Oui","Non"))</f>
        <v/>
      </c>
      <c r="AF53" s="13">
        <f>IF(A53="","",IF(AC53&lt;=AB53,"Oui","Non"))</f>
        <v/>
      </c>
      <c r="AG53" s="13">
        <f>IF(A53="","",IF(AND(H53="Oui",AD53="Oui",AE53="Oui",AF53="Oui",K53="Nue"),"Éligible","À vérifier"))</f>
        <v/>
      </c>
      <c r="AH53" s="3" t="n"/>
    </row>
    <row r="54">
      <c r="A54" s="2" t="n"/>
      <c r="B54" s="3" t="n"/>
      <c r="C54" s="3" t="n"/>
      <c r="D54" s="2" t="n"/>
      <c r="E54" s="3" t="n"/>
      <c r="F54" s="3" t="n"/>
      <c r="G54" s="2" t="n"/>
      <c r="H54" s="4" t="n"/>
      <c r="I54" s="5" t="n"/>
      <c r="J54" s="5" t="n"/>
      <c r="K54" s="4" t="n"/>
      <c r="L54" s="4" t="n"/>
      <c r="M54" s="6" t="n"/>
      <c r="N54" s="6" t="n"/>
      <c r="O54" s="6" t="n"/>
      <c r="P54" s="6" t="n"/>
      <c r="Q54" s="7">
        <f>IF(A54="","",SUM(M54:P54))</f>
        <v/>
      </c>
      <c r="R54" s="8">
        <f>IF(A54="","",IFERROR(O54/Q54,0))</f>
        <v/>
      </c>
      <c r="S54" s="7">
        <f>IF(A54="","",MIN(Q54,'Calcul &amp; synthèse'!$B$14,Y54*'Calcul &amp; synthèse'!$B$15))</f>
        <v/>
      </c>
      <c r="T54" s="7">
        <f>IF(A54="","",IF(AG54="Éligible",S54,0))</f>
        <v/>
      </c>
      <c r="U54" s="8">
        <f>IF(A54="","",IFERROR(VLOOKUP(L54,'Calcul &amp; synthèse'!$B$8:$C$10,2,FALSE),0))</f>
        <v/>
      </c>
      <c r="V54" s="7">
        <f>IF(A54="","",T54*U54)</f>
        <v/>
      </c>
      <c r="W54" s="7">
        <f>IF(A54="","",IFERROR(V54/L54,0))</f>
        <v/>
      </c>
      <c r="X54" s="6" t="n"/>
      <c r="Y54" s="9" t="n"/>
      <c r="Z54" s="7">
        <f>IF(A54="","",IFERROR(X54/Y54,0))</f>
        <v/>
      </c>
      <c r="AA54" s="6" t="n"/>
      <c r="AB54" s="6" t="n"/>
      <c r="AC54" s="6" t="n"/>
      <c r="AD54" s="10">
        <f>IF(A54="","",IF(R54&gt;='Calcul &amp; synthèse'!$B$13,"Oui","Non"))</f>
        <v/>
      </c>
      <c r="AE54" s="10">
        <f>IF(A54="","",IF(Z54&lt;=AA54,"Oui","Non"))</f>
        <v/>
      </c>
      <c r="AF54" s="10">
        <f>IF(A54="","",IF(AC54&lt;=AB54,"Oui","Non"))</f>
        <v/>
      </c>
      <c r="AG54" s="10">
        <f>IF(A54="","",IF(AND(H54="Oui",AD54="Oui",AE54="Oui",AF54="Oui",K54="Nue"),"Éligible","À vérifier"))</f>
        <v/>
      </c>
      <c r="AH54" s="3" t="n"/>
    </row>
    <row r="55">
      <c r="A55" s="2" t="n"/>
      <c r="B55" s="3" t="n"/>
      <c r="C55" s="3" t="n"/>
      <c r="D55" s="2" t="n"/>
      <c r="E55" s="3" t="n"/>
      <c r="F55" s="3" t="n"/>
      <c r="G55" s="2" t="n"/>
      <c r="H55" s="4" t="n"/>
      <c r="I55" s="5" t="n"/>
      <c r="J55" s="5" t="n"/>
      <c r="K55" s="4" t="n"/>
      <c r="L55" s="4" t="n"/>
      <c r="M55" s="6" t="n"/>
      <c r="N55" s="6" t="n"/>
      <c r="O55" s="6" t="n"/>
      <c r="P55" s="6" t="n"/>
      <c r="Q55" s="11">
        <f>IF(A55="","",SUM(M55:P55))</f>
        <v/>
      </c>
      <c r="R55" s="12">
        <f>IF(A55="","",IFERROR(O55/Q55,0))</f>
        <v/>
      </c>
      <c r="S55" s="11">
        <f>IF(A55="","",MIN(Q55,'Calcul &amp; synthèse'!$B$14,Y55*'Calcul &amp; synthèse'!$B$15))</f>
        <v/>
      </c>
      <c r="T55" s="11">
        <f>IF(A55="","",IF(AG55="Éligible",S55,0))</f>
        <v/>
      </c>
      <c r="U55" s="12">
        <f>IF(A55="","",IFERROR(VLOOKUP(L55,'Calcul &amp; synthèse'!$B$8:$C$10,2,FALSE),0))</f>
        <v/>
      </c>
      <c r="V55" s="11">
        <f>IF(A55="","",T55*U55)</f>
        <v/>
      </c>
      <c r="W55" s="11">
        <f>IF(A55="","",IFERROR(V55/L55,0))</f>
        <v/>
      </c>
      <c r="X55" s="6" t="n"/>
      <c r="Y55" s="9" t="n"/>
      <c r="Z55" s="11">
        <f>IF(A55="","",IFERROR(X55/Y55,0))</f>
        <v/>
      </c>
      <c r="AA55" s="6" t="n"/>
      <c r="AB55" s="6" t="n"/>
      <c r="AC55" s="6" t="n"/>
      <c r="AD55" s="13">
        <f>IF(A55="","",IF(R55&gt;='Calcul &amp; synthèse'!$B$13,"Oui","Non"))</f>
        <v/>
      </c>
      <c r="AE55" s="13">
        <f>IF(A55="","",IF(Z55&lt;=AA55,"Oui","Non"))</f>
        <v/>
      </c>
      <c r="AF55" s="13">
        <f>IF(A55="","",IF(AC55&lt;=AB55,"Oui","Non"))</f>
        <v/>
      </c>
      <c r="AG55" s="13">
        <f>IF(A55="","",IF(AND(H55="Oui",AD55="Oui",AE55="Oui",AF55="Oui",K55="Nue"),"Éligible","À vérifier"))</f>
        <v/>
      </c>
      <c r="AH55" s="3" t="n"/>
    </row>
    <row r="56">
      <c r="A56" s="2" t="n"/>
      <c r="B56" s="3" t="n"/>
      <c r="C56" s="3" t="n"/>
      <c r="D56" s="2" t="n"/>
      <c r="E56" s="3" t="n"/>
      <c r="F56" s="3" t="n"/>
      <c r="G56" s="2" t="n"/>
      <c r="H56" s="4" t="n"/>
      <c r="I56" s="5" t="n"/>
      <c r="J56" s="5" t="n"/>
      <c r="K56" s="4" t="n"/>
      <c r="L56" s="4" t="n"/>
      <c r="M56" s="6" t="n"/>
      <c r="N56" s="6" t="n"/>
      <c r="O56" s="6" t="n"/>
      <c r="P56" s="6" t="n"/>
      <c r="Q56" s="7">
        <f>IF(A56="","",SUM(M56:P56))</f>
        <v/>
      </c>
      <c r="R56" s="8">
        <f>IF(A56="","",IFERROR(O56/Q56,0))</f>
        <v/>
      </c>
      <c r="S56" s="7">
        <f>IF(A56="","",MIN(Q56,'Calcul &amp; synthèse'!$B$14,Y56*'Calcul &amp; synthèse'!$B$15))</f>
        <v/>
      </c>
      <c r="T56" s="7">
        <f>IF(A56="","",IF(AG56="Éligible",S56,0))</f>
        <v/>
      </c>
      <c r="U56" s="8">
        <f>IF(A56="","",IFERROR(VLOOKUP(L56,'Calcul &amp; synthèse'!$B$8:$C$10,2,FALSE),0))</f>
        <v/>
      </c>
      <c r="V56" s="7">
        <f>IF(A56="","",T56*U56)</f>
        <v/>
      </c>
      <c r="W56" s="7">
        <f>IF(A56="","",IFERROR(V56/L56,0))</f>
        <v/>
      </c>
      <c r="X56" s="6" t="n"/>
      <c r="Y56" s="9" t="n"/>
      <c r="Z56" s="7">
        <f>IF(A56="","",IFERROR(X56/Y56,0))</f>
        <v/>
      </c>
      <c r="AA56" s="6" t="n"/>
      <c r="AB56" s="6" t="n"/>
      <c r="AC56" s="6" t="n"/>
      <c r="AD56" s="10">
        <f>IF(A56="","",IF(R56&gt;='Calcul &amp; synthèse'!$B$13,"Oui","Non"))</f>
        <v/>
      </c>
      <c r="AE56" s="10">
        <f>IF(A56="","",IF(Z56&lt;=AA56,"Oui","Non"))</f>
        <v/>
      </c>
      <c r="AF56" s="10">
        <f>IF(A56="","",IF(AC56&lt;=AB56,"Oui","Non"))</f>
        <v/>
      </c>
      <c r="AG56" s="10">
        <f>IF(A56="","",IF(AND(H56="Oui",AD56="Oui",AE56="Oui",AF56="Oui",K56="Nue"),"Éligible","À vérifier"))</f>
        <v/>
      </c>
      <c r="AH56" s="3" t="n"/>
    </row>
    <row r="57">
      <c r="A57" s="2" t="n"/>
      <c r="B57" s="3" t="n"/>
      <c r="C57" s="3" t="n"/>
      <c r="D57" s="2" t="n"/>
      <c r="E57" s="3" t="n"/>
      <c r="F57" s="3" t="n"/>
      <c r="G57" s="2" t="n"/>
      <c r="H57" s="4" t="n"/>
      <c r="I57" s="5" t="n"/>
      <c r="J57" s="5" t="n"/>
      <c r="K57" s="4" t="n"/>
      <c r="L57" s="4" t="n"/>
      <c r="M57" s="6" t="n"/>
      <c r="N57" s="6" t="n"/>
      <c r="O57" s="6" t="n"/>
      <c r="P57" s="6" t="n"/>
      <c r="Q57" s="11">
        <f>IF(A57="","",SUM(M57:P57))</f>
        <v/>
      </c>
      <c r="R57" s="12">
        <f>IF(A57="","",IFERROR(O57/Q57,0))</f>
        <v/>
      </c>
      <c r="S57" s="11">
        <f>IF(A57="","",MIN(Q57,'Calcul &amp; synthèse'!$B$14,Y57*'Calcul &amp; synthèse'!$B$15))</f>
        <v/>
      </c>
      <c r="T57" s="11">
        <f>IF(A57="","",IF(AG57="Éligible",S57,0))</f>
        <v/>
      </c>
      <c r="U57" s="12">
        <f>IF(A57="","",IFERROR(VLOOKUP(L57,'Calcul &amp; synthèse'!$B$8:$C$10,2,FALSE),0))</f>
        <v/>
      </c>
      <c r="V57" s="11">
        <f>IF(A57="","",T57*U57)</f>
        <v/>
      </c>
      <c r="W57" s="11">
        <f>IF(A57="","",IFERROR(V57/L57,0))</f>
        <v/>
      </c>
      <c r="X57" s="6" t="n"/>
      <c r="Y57" s="9" t="n"/>
      <c r="Z57" s="11">
        <f>IF(A57="","",IFERROR(X57/Y57,0))</f>
        <v/>
      </c>
      <c r="AA57" s="6" t="n"/>
      <c r="AB57" s="6" t="n"/>
      <c r="AC57" s="6" t="n"/>
      <c r="AD57" s="13">
        <f>IF(A57="","",IF(R57&gt;='Calcul &amp; synthèse'!$B$13,"Oui","Non"))</f>
        <v/>
      </c>
      <c r="AE57" s="13">
        <f>IF(A57="","",IF(Z57&lt;=AA57,"Oui","Non"))</f>
        <v/>
      </c>
      <c r="AF57" s="13">
        <f>IF(A57="","",IF(AC57&lt;=AB57,"Oui","Non"))</f>
        <v/>
      </c>
      <c r="AG57" s="13">
        <f>IF(A57="","",IF(AND(H57="Oui",AD57="Oui",AE57="Oui",AF57="Oui",K57="Nue"),"Éligible","À vérifier"))</f>
        <v/>
      </c>
      <c r="AH57" s="3" t="n"/>
    </row>
    <row r="58">
      <c r="A58" s="2" t="n"/>
      <c r="B58" s="3" t="n"/>
      <c r="C58" s="3" t="n"/>
      <c r="D58" s="2" t="n"/>
      <c r="E58" s="3" t="n"/>
      <c r="F58" s="3" t="n"/>
      <c r="G58" s="2" t="n"/>
      <c r="H58" s="4" t="n"/>
      <c r="I58" s="5" t="n"/>
      <c r="J58" s="5" t="n"/>
      <c r="K58" s="4" t="n"/>
      <c r="L58" s="4" t="n"/>
      <c r="M58" s="6" t="n"/>
      <c r="N58" s="6" t="n"/>
      <c r="O58" s="6" t="n"/>
      <c r="P58" s="6" t="n"/>
      <c r="Q58" s="7">
        <f>IF(A58="","",SUM(M58:P58))</f>
        <v/>
      </c>
      <c r="R58" s="8">
        <f>IF(A58="","",IFERROR(O58/Q58,0))</f>
        <v/>
      </c>
      <c r="S58" s="7">
        <f>IF(A58="","",MIN(Q58,'Calcul &amp; synthèse'!$B$14,Y58*'Calcul &amp; synthèse'!$B$15))</f>
        <v/>
      </c>
      <c r="T58" s="7">
        <f>IF(A58="","",IF(AG58="Éligible",S58,0))</f>
        <v/>
      </c>
      <c r="U58" s="8">
        <f>IF(A58="","",IFERROR(VLOOKUP(L58,'Calcul &amp; synthèse'!$B$8:$C$10,2,FALSE),0))</f>
        <v/>
      </c>
      <c r="V58" s="7">
        <f>IF(A58="","",T58*U58)</f>
        <v/>
      </c>
      <c r="W58" s="7">
        <f>IF(A58="","",IFERROR(V58/L58,0))</f>
        <v/>
      </c>
      <c r="X58" s="6" t="n"/>
      <c r="Y58" s="9" t="n"/>
      <c r="Z58" s="7">
        <f>IF(A58="","",IFERROR(X58/Y58,0))</f>
        <v/>
      </c>
      <c r="AA58" s="6" t="n"/>
      <c r="AB58" s="6" t="n"/>
      <c r="AC58" s="6" t="n"/>
      <c r="AD58" s="10">
        <f>IF(A58="","",IF(R58&gt;='Calcul &amp; synthèse'!$B$13,"Oui","Non"))</f>
        <v/>
      </c>
      <c r="AE58" s="10">
        <f>IF(A58="","",IF(Z58&lt;=AA58,"Oui","Non"))</f>
        <v/>
      </c>
      <c r="AF58" s="10">
        <f>IF(A58="","",IF(AC58&lt;=AB58,"Oui","Non"))</f>
        <v/>
      </c>
      <c r="AG58" s="10">
        <f>IF(A58="","",IF(AND(H58="Oui",AD58="Oui",AE58="Oui",AF58="Oui",K58="Nue"),"Éligible","À vérifier"))</f>
        <v/>
      </c>
      <c r="AH58" s="3" t="n"/>
    </row>
    <row r="59">
      <c r="A59" s="2" t="n"/>
      <c r="B59" s="3" t="n"/>
      <c r="C59" s="3" t="n"/>
      <c r="D59" s="2" t="n"/>
      <c r="E59" s="3" t="n"/>
      <c r="F59" s="3" t="n"/>
      <c r="G59" s="2" t="n"/>
      <c r="H59" s="4" t="n"/>
      <c r="I59" s="5" t="n"/>
      <c r="J59" s="5" t="n"/>
      <c r="K59" s="4" t="n"/>
      <c r="L59" s="4" t="n"/>
      <c r="M59" s="6" t="n"/>
      <c r="N59" s="6" t="n"/>
      <c r="O59" s="6" t="n"/>
      <c r="P59" s="6" t="n"/>
      <c r="Q59" s="11">
        <f>IF(A59="","",SUM(M59:P59))</f>
        <v/>
      </c>
      <c r="R59" s="12">
        <f>IF(A59="","",IFERROR(O59/Q59,0))</f>
        <v/>
      </c>
      <c r="S59" s="11">
        <f>IF(A59="","",MIN(Q59,'Calcul &amp; synthèse'!$B$14,Y59*'Calcul &amp; synthèse'!$B$15))</f>
        <v/>
      </c>
      <c r="T59" s="11">
        <f>IF(A59="","",IF(AG59="Éligible",S59,0))</f>
        <v/>
      </c>
      <c r="U59" s="12">
        <f>IF(A59="","",IFERROR(VLOOKUP(L59,'Calcul &amp; synthèse'!$B$8:$C$10,2,FALSE),0))</f>
        <v/>
      </c>
      <c r="V59" s="11">
        <f>IF(A59="","",T59*U59)</f>
        <v/>
      </c>
      <c r="W59" s="11">
        <f>IF(A59="","",IFERROR(V59/L59,0))</f>
        <v/>
      </c>
      <c r="X59" s="6" t="n"/>
      <c r="Y59" s="9" t="n"/>
      <c r="Z59" s="11">
        <f>IF(A59="","",IFERROR(X59/Y59,0))</f>
        <v/>
      </c>
      <c r="AA59" s="6" t="n"/>
      <c r="AB59" s="6" t="n"/>
      <c r="AC59" s="6" t="n"/>
      <c r="AD59" s="13">
        <f>IF(A59="","",IF(R59&gt;='Calcul &amp; synthèse'!$B$13,"Oui","Non"))</f>
        <v/>
      </c>
      <c r="AE59" s="13">
        <f>IF(A59="","",IF(Z59&lt;=AA59,"Oui","Non"))</f>
        <v/>
      </c>
      <c r="AF59" s="13">
        <f>IF(A59="","",IF(AC59&lt;=AB59,"Oui","Non"))</f>
        <v/>
      </c>
      <c r="AG59" s="13">
        <f>IF(A59="","",IF(AND(H59="Oui",AD59="Oui",AE59="Oui",AF59="Oui",K59="Nue"),"Éligible","À vérifier"))</f>
        <v/>
      </c>
      <c r="AH59" s="3" t="n"/>
    </row>
    <row r="60">
      <c r="A60" s="2" t="n"/>
      <c r="B60" s="3" t="n"/>
      <c r="C60" s="3" t="n"/>
      <c r="D60" s="2" t="n"/>
      <c r="E60" s="3" t="n"/>
      <c r="F60" s="3" t="n"/>
      <c r="G60" s="2" t="n"/>
      <c r="H60" s="4" t="n"/>
      <c r="I60" s="5" t="n"/>
      <c r="J60" s="5" t="n"/>
      <c r="K60" s="4" t="n"/>
      <c r="L60" s="4" t="n"/>
      <c r="M60" s="6" t="n"/>
      <c r="N60" s="6" t="n"/>
      <c r="O60" s="6" t="n"/>
      <c r="P60" s="6" t="n"/>
      <c r="Q60" s="7">
        <f>IF(A60="","",SUM(M60:P60))</f>
        <v/>
      </c>
      <c r="R60" s="8">
        <f>IF(A60="","",IFERROR(O60/Q60,0))</f>
        <v/>
      </c>
      <c r="S60" s="7">
        <f>IF(A60="","",MIN(Q60,'Calcul &amp; synthèse'!$B$14,Y60*'Calcul &amp; synthèse'!$B$15))</f>
        <v/>
      </c>
      <c r="T60" s="7">
        <f>IF(A60="","",IF(AG60="Éligible",S60,0))</f>
        <v/>
      </c>
      <c r="U60" s="8">
        <f>IF(A60="","",IFERROR(VLOOKUP(L60,'Calcul &amp; synthèse'!$B$8:$C$10,2,FALSE),0))</f>
        <v/>
      </c>
      <c r="V60" s="7">
        <f>IF(A60="","",T60*U60)</f>
        <v/>
      </c>
      <c r="W60" s="7">
        <f>IF(A60="","",IFERROR(V60/L60,0))</f>
        <v/>
      </c>
      <c r="X60" s="6" t="n"/>
      <c r="Y60" s="9" t="n"/>
      <c r="Z60" s="7">
        <f>IF(A60="","",IFERROR(X60/Y60,0))</f>
        <v/>
      </c>
      <c r="AA60" s="6" t="n"/>
      <c r="AB60" s="6" t="n"/>
      <c r="AC60" s="6" t="n"/>
      <c r="AD60" s="10">
        <f>IF(A60="","",IF(R60&gt;='Calcul &amp; synthèse'!$B$13,"Oui","Non"))</f>
        <v/>
      </c>
      <c r="AE60" s="10">
        <f>IF(A60="","",IF(Z60&lt;=AA60,"Oui","Non"))</f>
        <v/>
      </c>
      <c r="AF60" s="10">
        <f>IF(A60="","",IF(AC60&lt;=AB60,"Oui","Non"))</f>
        <v/>
      </c>
      <c r="AG60" s="10">
        <f>IF(A60="","",IF(AND(H60="Oui",AD60="Oui",AE60="Oui",AF60="Oui",K60="Nue"),"Éligible","À vérifier"))</f>
        <v/>
      </c>
      <c r="AH60" s="3" t="n"/>
    </row>
    <row r="61">
      <c r="A61" s="2" t="n"/>
      <c r="B61" s="3" t="n"/>
      <c r="C61" s="3" t="n"/>
      <c r="D61" s="2" t="n"/>
      <c r="E61" s="3" t="n"/>
      <c r="F61" s="3" t="n"/>
      <c r="G61" s="2" t="n"/>
      <c r="H61" s="4" t="n"/>
      <c r="I61" s="5" t="n"/>
      <c r="J61" s="5" t="n"/>
      <c r="K61" s="4" t="n"/>
      <c r="L61" s="4" t="n"/>
      <c r="M61" s="6" t="n"/>
      <c r="N61" s="6" t="n"/>
      <c r="O61" s="6" t="n"/>
      <c r="P61" s="6" t="n"/>
      <c r="Q61" s="11">
        <f>IF(A61="","",SUM(M61:P61))</f>
        <v/>
      </c>
      <c r="R61" s="12">
        <f>IF(A61="","",IFERROR(O61/Q61,0))</f>
        <v/>
      </c>
      <c r="S61" s="11">
        <f>IF(A61="","",MIN(Q61,'Calcul &amp; synthèse'!$B$14,Y61*'Calcul &amp; synthèse'!$B$15))</f>
        <v/>
      </c>
      <c r="T61" s="11">
        <f>IF(A61="","",IF(AG61="Éligible",S61,0))</f>
        <v/>
      </c>
      <c r="U61" s="12">
        <f>IF(A61="","",IFERROR(VLOOKUP(L61,'Calcul &amp; synthèse'!$B$8:$C$10,2,FALSE),0))</f>
        <v/>
      </c>
      <c r="V61" s="11">
        <f>IF(A61="","",T61*U61)</f>
        <v/>
      </c>
      <c r="W61" s="11">
        <f>IF(A61="","",IFERROR(V61/L61,0))</f>
        <v/>
      </c>
      <c r="X61" s="6" t="n"/>
      <c r="Y61" s="9" t="n"/>
      <c r="Z61" s="11">
        <f>IF(A61="","",IFERROR(X61/Y61,0))</f>
        <v/>
      </c>
      <c r="AA61" s="6" t="n"/>
      <c r="AB61" s="6" t="n"/>
      <c r="AC61" s="6" t="n"/>
      <c r="AD61" s="13">
        <f>IF(A61="","",IF(R61&gt;='Calcul &amp; synthèse'!$B$13,"Oui","Non"))</f>
        <v/>
      </c>
      <c r="AE61" s="13">
        <f>IF(A61="","",IF(Z61&lt;=AA61,"Oui","Non"))</f>
        <v/>
      </c>
      <c r="AF61" s="13">
        <f>IF(A61="","",IF(AC61&lt;=AB61,"Oui","Non"))</f>
        <v/>
      </c>
      <c r="AG61" s="13">
        <f>IF(A61="","",IF(AND(H61="Oui",AD61="Oui",AE61="Oui",AF61="Oui",K61="Nue"),"Éligible","À vérifier"))</f>
        <v/>
      </c>
      <c r="AH61" s="3" t="n"/>
    </row>
    <row r="62">
      <c r="A62" s="2" t="n"/>
      <c r="B62" s="3" t="n"/>
      <c r="C62" s="3" t="n"/>
      <c r="D62" s="2" t="n"/>
      <c r="E62" s="3" t="n"/>
      <c r="F62" s="3" t="n"/>
      <c r="G62" s="2" t="n"/>
      <c r="H62" s="4" t="n"/>
      <c r="I62" s="5" t="n"/>
      <c r="J62" s="5" t="n"/>
      <c r="K62" s="4" t="n"/>
      <c r="L62" s="4" t="n"/>
      <c r="M62" s="6" t="n"/>
      <c r="N62" s="6" t="n"/>
      <c r="O62" s="6" t="n"/>
      <c r="P62" s="6" t="n"/>
      <c r="Q62" s="7">
        <f>IF(A62="","",SUM(M62:P62))</f>
        <v/>
      </c>
      <c r="R62" s="8">
        <f>IF(A62="","",IFERROR(O62/Q62,0))</f>
        <v/>
      </c>
      <c r="S62" s="7">
        <f>IF(A62="","",MIN(Q62,'Calcul &amp; synthèse'!$B$14,Y62*'Calcul &amp; synthèse'!$B$15))</f>
        <v/>
      </c>
      <c r="T62" s="7">
        <f>IF(A62="","",IF(AG62="Éligible",S62,0))</f>
        <v/>
      </c>
      <c r="U62" s="8">
        <f>IF(A62="","",IFERROR(VLOOKUP(L62,'Calcul &amp; synthèse'!$B$8:$C$10,2,FALSE),0))</f>
        <v/>
      </c>
      <c r="V62" s="7">
        <f>IF(A62="","",T62*U62)</f>
        <v/>
      </c>
      <c r="W62" s="7">
        <f>IF(A62="","",IFERROR(V62/L62,0))</f>
        <v/>
      </c>
      <c r="X62" s="6" t="n"/>
      <c r="Y62" s="9" t="n"/>
      <c r="Z62" s="7">
        <f>IF(A62="","",IFERROR(X62/Y62,0))</f>
        <v/>
      </c>
      <c r="AA62" s="6" t="n"/>
      <c r="AB62" s="6" t="n"/>
      <c r="AC62" s="6" t="n"/>
      <c r="AD62" s="10">
        <f>IF(A62="","",IF(R62&gt;='Calcul &amp; synthèse'!$B$13,"Oui","Non"))</f>
        <v/>
      </c>
      <c r="AE62" s="10">
        <f>IF(A62="","",IF(Z62&lt;=AA62,"Oui","Non"))</f>
        <v/>
      </c>
      <c r="AF62" s="10">
        <f>IF(A62="","",IF(AC62&lt;=AB62,"Oui","Non"))</f>
        <v/>
      </c>
      <c r="AG62" s="10">
        <f>IF(A62="","",IF(AND(H62="Oui",AD62="Oui",AE62="Oui",AF62="Oui",K62="Nue"),"Éligible","À vérifier"))</f>
        <v/>
      </c>
      <c r="AH62" s="3" t="n"/>
    </row>
    <row r="63">
      <c r="A63" s="2" t="n"/>
      <c r="B63" s="3" t="n"/>
      <c r="C63" s="3" t="n"/>
      <c r="D63" s="2" t="n"/>
      <c r="E63" s="3" t="n"/>
      <c r="F63" s="3" t="n"/>
      <c r="G63" s="2" t="n"/>
      <c r="H63" s="4" t="n"/>
      <c r="I63" s="5" t="n"/>
      <c r="J63" s="5" t="n"/>
      <c r="K63" s="4" t="n"/>
      <c r="L63" s="4" t="n"/>
      <c r="M63" s="6" t="n"/>
      <c r="N63" s="6" t="n"/>
      <c r="O63" s="6" t="n"/>
      <c r="P63" s="6" t="n"/>
      <c r="Q63" s="11">
        <f>IF(A63="","",SUM(M63:P63))</f>
        <v/>
      </c>
      <c r="R63" s="12">
        <f>IF(A63="","",IFERROR(O63/Q63,0))</f>
        <v/>
      </c>
      <c r="S63" s="11">
        <f>IF(A63="","",MIN(Q63,'Calcul &amp; synthèse'!$B$14,Y63*'Calcul &amp; synthèse'!$B$15))</f>
        <v/>
      </c>
      <c r="T63" s="11">
        <f>IF(A63="","",IF(AG63="Éligible",S63,0))</f>
        <v/>
      </c>
      <c r="U63" s="12">
        <f>IF(A63="","",IFERROR(VLOOKUP(L63,'Calcul &amp; synthèse'!$B$8:$C$10,2,FALSE),0))</f>
        <v/>
      </c>
      <c r="V63" s="11">
        <f>IF(A63="","",T63*U63)</f>
        <v/>
      </c>
      <c r="W63" s="11">
        <f>IF(A63="","",IFERROR(V63/L63,0))</f>
        <v/>
      </c>
      <c r="X63" s="6" t="n"/>
      <c r="Y63" s="9" t="n"/>
      <c r="Z63" s="11">
        <f>IF(A63="","",IFERROR(X63/Y63,0))</f>
        <v/>
      </c>
      <c r="AA63" s="6" t="n"/>
      <c r="AB63" s="6" t="n"/>
      <c r="AC63" s="6" t="n"/>
      <c r="AD63" s="13">
        <f>IF(A63="","",IF(R63&gt;='Calcul &amp; synthèse'!$B$13,"Oui","Non"))</f>
        <v/>
      </c>
      <c r="AE63" s="13">
        <f>IF(A63="","",IF(Z63&lt;=AA63,"Oui","Non"))</f>
        <v/>
      </c>
      <c r="AF63" s="13">
        <f>IF(A63="","",IF(AC63&lt;=AB63,"Oui","Non"))</f>
        <v/>
      </c>
      <c r="AG63" s="13">
        <f>IF(A63="","",IF(AND(H63="Oui",AD63="Oui",AE63="Oui",AF63="Oui",K63="Nue"),"Éligible","À vérifier"))</f>
        <v/>
      </c>
      <c r="AH63" s="3" t="n"/>
    </row>
    <row r="64">
      <c r="A64" s="2" t="n"/>
      <c r="B64" s="3" t="n"/>
      <c r="C64" s="3" t="n"/>
      <c r="D64" s="2" t="n"/>
      <c r="E64" s="3" t="n"/>
      <c r="F64" s="3" t="n"/>
      <c r="G64" s="2" t="n"/>
      <c r="H64" s="4" t="n"/>
      <c r="I64" s="5" t="n"/>
      <c r="J64" s="5" t="n"/>
      <c r="K64" s="4" t="n"/>
      <c r="L64" s="4" t="n"/>
      <c r="M64" s="6" t="n"/>
      <c r="N64" s="6" t="n"/>
      <c r="O64" s="6" t="n"/>
      <c r="P64" s="6" t="n"/>
      <c r="Q64" s="7">
        <f>IF(A64="","",SUM(M64:P64))</f>
        <v/>
      </c>
      <c r="R64" s="8">
        <f>IF(A64="","",IFERROR(O64/Q64,0))</f>
        <v/>
      </c>
      <c r="S64" s="7">
        <f>IF(A64="","",MIN(Q64,'Calcul &amp; synthèse'!$B$14,Y64*'Calcul &amp; synthèse'!$B$15))</f>
        <v/>
      </c>
      <c r="T64" s="7">
        <f>IF(A64="","",IF(AG64="Éligible",S64,0))</f>
        <v/>
      </c>
      <c r="U64" s="8">
        <f>IF(A64="","",IFERROR(VLOOKUP(L64,'Calcul &amp; synthèse'!$B$8:$C$10,2,FALSE),0))</f>
        <v/>
      </c>
      <c r="V64" s="7">
        <f>IF(A64="","",T64*U64)</f>
        <v/>
      </c>
      <c r="W64" s="7">
        <f>IF(A64="","",IFERROR(V64/L64,0))</f>
        <v/>
      </c>
      <c r="X64" s="6" t="n"/>
      <c r="Y64" s="9" t="n"/>
      <c r="Z64" s="7">
        <f>IF(A64="","",IFERROR(X64/Y64,0))</f>
        <v/>
      </c>
      <c r="AA64" s="6" t="n"/>
      <c r="AB64" s="6" t="n"/>
      <c r="AC64" s="6" t="n"/>
      <c r="AD64" s="10">
        <f>IF(A64="","",IF(R64&gt;='Calcul &amp; synthèse'!$B$13,"Oui","Non"))</f>
        <v/>
      </c>
      <c r="AE64" s="10">
        <f>IF(A64="","",IF(Z64&lt;=AA64,"Oui","Non"))</f>
        <v/>
      </c>
      <c r="AF64" s="10">
        <f>IF(A64="","",IF(AC64&lt;=AB64,"Oui","Non"))</f>
        <v/>
      </c>
      <c r="AG64" s="10">
        <f>IF(A64="","",IF(AND(H64="Oui",AD64="Oui",AE64="Oui",AF64="Oui",K64="Nue"),"Éligible","À vérifier"))</f>
        <v/>
      </c>
      <c r="AH64" s="3" t="n"/>
    </row>
    <row r="65">
      <c r="A65" s="2" t="n"/>
      <c r="B65" s="3" t="n"/>
      <c r="C65" s="3" t="n"/>
      <c r="D65" s="2" t="n"/>
      <c r="E65" s="3" t="n"/>
      <c r="F65" s="3" t="n"/>
      <c r="G65" s="2" t="n"/>
      <c r="H65" s="4" t="n"/>
      <c r="I65" s="5" t="n"/>
      <c r="J65" s="5" t="n"/>
      <c r="K65" s="4" t="n"/>
      <c r="L65" s="4" t="n"/>
      <c r="M65" s="6" t="n"/>
      <c r="N65" s="6" t="n"/>
      <c r="O65" s="6" t="n"/>
      <c r="P65" s="6" t="n"/>
      <c r="Q65" s="11">
        <f>IF(A65="","",SUM(M65:P65))</f>
        <v/>
      </c>
      <c r="R65" s="12">
        <f>IF(A65="","",IFERROR(O65/Q65,0))</f>
        <v/>
      </c>
      <c r="S65" s="11">
        <f>IF(A65="","",MIN(Q65,'Calcul &amp; synthèse'!$B$14,Y65*'Calcul &amp; synthèse'!$B$15))</f>
        <v/>
      </c>
      <c r="T65" s="11">
        <f>IF(A65="","",IF(AG65="Éligible",S65,0))</f>
        <v/>
      </c>
      <c r="U65" s="12">
        <f>IF(A65="","",IFERROR(VLOOKUP(L65,'Calcul &amp; synthèse'!$B$8:$C$10,2,FALSE),0))</f>
        <v/>
      </c>
      <c r="V65" s="11">
        <f>IF(A65="","",T65*U65)</f>
        <v/>
      </c>
      <c r="W65" s="11">
        <f>IF(A65="","",IFERROR(V65/L65,0))</f>
        <v/>
      </c>
      <c r="X65" s="6" t="n"/>
      <c r="Y65" s="9" t="n"/>
      <c r="Z65" s="11">
        <f>IF(A65="","",IFERROR(X65/Y65,0))</f>
        <v/>
      </c>
      <c r="AA65" s="6" t="n"/>
      <c r="AB65" s="6" t="n"/>
      <c r="AC65" s="6" t="n"/>
      <c r="AD65" s="13">
        <f>IF(A65="","",IF(R65&gt;='Calcul &amp; synthèse'!$B$13,"Oui","Non"))</f>
        <v/>
      </c>
      <c r="AE65" s="13">
        <f>IF(A65="","",IF(Z65&lt;=AA65,"Oui","Non"))</f>
        <v/>
      </c>
      <c r="AF65" s="13">
        <f>IF(A65="","",IF(AC65&lt;=AB65,"Oui","Non"))</f>
        <v/>
      </c>
      <c r="AG65" s="13">
        <f>IF(A65="","",IF(AND(H65="Oui",AD65="Oui",AE65="Oui",AF65="Oui",K65="Nue"),"Éligible","À vérifier"))</f>
        <v/>
      </c>
      <c r="AH65" s="3" t="n"/>
    </row>
    <row r="66">
      <c r="A66" s="2" t="n"/>
      <c r="B66" s="3" t="n"/>
      <c r="C66" s="3" t="n"/>
      <c r="D66" s="2" t="n"/>
      <c r="E66" s="3" t="n"/>
      <c r="F66" s="3" t="n"/>
      <c r="G66" s="2" t="n"/>
      <c r="H66" s="4" t="n"/>
      <c r="I66" s="5" t="n"/>
      <c r="J66" s="5" t="n"/>
      <c r="K66" s="4" t="n"/>
      <c r="L66" s="4" t="n"/>
      <c r="M66" s="6" t="n"/>
      <c r="N66" s="6" t="n"/>
      <c r="O66" s="6" t="n"/>
      <c r="P66" s="6" t="n"/>
      <c r="Q66" s="7">
        <f>IF(A66="","",SUM(M66:P66))</f>
        <v/>
      </c>
      <c r="R66" s="8">
        <f>IF(A66="","",IFERROR(O66/Q66,0))</f>
        <v/>
      </c>
      <c r="S66" s="7">
        <f>IF(A66="","",MIN(Q66,'Calcul &amp; synthèse'!$B$14,Y66*'Calcul &amp; synthèse'!$B$15))</f>
        <v/>
      </c>
      <c r="T66" s="7">
        <f>IF(A66="","",IF(AG66="Éligible",S66,0))</f>
        <v/>
      </c>
      <c r="U66" s="8">
        <f>IF(A66="","",IFERROR(VLOOKUP(L66,'Calcul &amp; synthèse'!$B$8:$C$10,2,FALSE),0))</f>
        <v/>
      </c>
      <c r="V66" s="7">
        <f>IF(A66="","",T66*U66)</f>
        <v/>
      </c>
      <c r="W66" s="7">
        <f>IF(A66="","",IFERROR(V66/L66,0))</f>
        <v/>
      </c>
      <c r="X66" s="6" t="n"/>
      <c r="Y66" s="9" t="n"/>
      <c r="Z66" s="7">
        <f>IF(A66="","",IFERROR(X66/Y66,0))</f>
        <v/>
      </c>
      <c r="AA66" s="6" t="n"/>
      <c r="AB66" s="6" t="n"/>
      <c r="AC66" s="6" t="n"/>
      <c r="AD66" s="10">
        <f>IF(A66="","",IF(R66&gt;='Calcul &amp; synthèse'!$B$13,"Oui","Non"))</f>
        <v/>
      </c>
      <c r="AE66" s="10">
        <f>IF(A66="","",IF(Z66&lt;=AA66,"Oui","Non"))</f>
        <v/>
      </c>
      <c r="AF66" s="10">
        <f>IF(A66="","",IF(AC66&lt;=AB66,"Oui","Non"))</f>
        <v/>
      </c>
      <c r="AG66" s="10">
        <f>IF(A66="","",IF(AND(H66="Oui",AD66="Oui",AE66="Oui",AF66="Oui",K66="Nue"),"Éligible","À vérifier"))</f>
        <v/>
      </c>
      <c r="AH66" s="3" t="n"/>
    </row>
    <row r="67">
      <c r="A67" s="2" t="n"/>
      <c r="B67" s="3" t="n"/>
      <c r="C67" s="3" t="n"/>
      <c r="D67" s="2" t="n"/>
      <c r="E67" s="3" t="n"/>
      <c r="F67" s="3" t="n"/>
      <c r="G67" s="2" t="n"/>
      <c r="H67" s="4" t="n"/>
      <c r="I67" s="5" t="n"/>
      <c r="J67" s="5" t="n"/>
      <c r="K67" s="4" t="n"/>
      <c r="L67" s="4" t="n"/>
      <c r="M67" s="6" t="n"/>
      <c r="N67" s="6" t="n"/>
      <c r="O67" s="6" t="n"/>
      <c r="P67" s="6" t="n"/>
      <c r="Q67" s="11">
        <f>IF(A67="","",SUM(M67:P67))</f>
        <v/>
      </c>
      <c r="R67" s="12">
        <f>IF(A67="","",IFERROR(O67/Q67,0))</f>
        <v/>
      </c>
      <c r="S67" s="11">
        <f>IF(A67="","",MIN(Q67,'Calcul &amp; synthèse'!$B$14,Y67*'Calcul &amp; synthèse'!$B$15))</f>
        <v/>
      </c>
      <c r="T67" s="11">
        <f>IF(A67="","",IF(AG67="Éligible",S67,0))</f>
        <v/>
      </c>
      <c r="U67" s="12">
        <f>IF(A67="","",IFERROR(VLOOKUP(L67,'Calcul &amp; synthèse'!$B$8:$C$10,2,FALSE),0))</f>
        <v/>
      </c>
      <c r="V67" s="11">
        <f>IF(A67="","",T67*U67)</f>
        <v/>
      </c>
      <c r="W67" s="11">
        <f>IF(A67="","",IFERROR(V67/L67,0))</f>
        <v/>
      </c>
      <c r="X67" s="6" t="n"/>
      <c r="Y67" s="9" t="n"/>
      <c r="Z67" s="11">
        <f>IF(A67="","",IFERROR(X67/Y67,0))</f>
        <v/>
      </c>
      <c r="AA67" s="6" t="n"/>
      <c r="AB67" s="6" t="n"/>
      <c r="AC67" s="6" t="n"/>
      <c r="AD67" s="13">
        <f>IF(A67="","",IF(R67&gt;='Calcul &amp; synthèse'!$B$13,"Oui","Non"))</f>
        <v/>
      </c>
      <c r="AE67" s="13">
        <f>IF(A67="","",IF(Z67&lt;=AA67,"Oui","Non"))</f>
        <v/>
      </c>
      <c r="AF67" s="13">
        <f>IF(A67="","",IF(AC67&lt;=AB67,"Oui","Non"))</f>
        <v/>
      </c>
      <c r="AG67" s="13">
        <f>IF(A67="","",IF(AND(H67="Oui",AD67="Oui",AE67="Oui",AF67="Oui",K67="Nue"),"Éligible","À vérifier"))</f>
        <v/>
      </c>
      <c r="AH67" s="3" t="n"/>
    </row>
    <row r="68">
      <c r="A68" s="2" t="n"/>
      <c r="B68" s="3" t="n"/>
      <c r="C68" s="3" t="n"/>
      <c r="D68" s="2" t="n"/>
      <c r="E68" s="3" t="n"/>
      <c r="F68" s="3" t="n"/>
      <c r="G68" s="2" t="n"/>
      <c r="H68" s="4" t="n"/>
      <c r="I68" s="5" t="n"/>
      <c r="J68" s="5" t="n"/>
      <c r="K68" s="4" t="n"/>
      <c r="L68" s="4" t="n"/>
      <c r="M68" s="6" t="n"/>
      <c r="N68" s="6" t="n"/>
      <c r="O68" s="6" t="n"/>
      <c r="P68" s="6" t="n"/>
      <c r="Q68" s="7">
        <f>IF(A68="","",SUM(M68:P68))</f>
        <v/>
      </c>
      <c r="R68" s="8">
        <f>IF(A68="","",IFERROR(O68/Q68,0))</f>
        <v/>
      </c>
      <c r="S68" s="7">
        <f>IF(A68="","",MIN(Q68,'Calcul &amp; synthèse'!$B$14,Y68*'Calcul &amp; synthèse'!$B$15))</f>
        <v/>
      </c>
      <c r="T68" s="7">
        <f>IF(A68="","",IF(AG68="Éligible",S68,0))</f>
        <v/>
      </c>
      <c r="U68" s="8">
        <f>IF(A68="","",IFERROR(VLOOKUP(L68,'Calcul &amp; synthèse'!$B$8:$C$10,2,FALSE),0))</f>
        <v/>
      </c>
      <c r="V68" s="7">
        <f>IF(A68="","",T68*U68)</f>
        <v/>
      </c>
      <c r="W68" s="7">
        <f>IF(A68="","",IFERROR(V68/L68,0))</f>
        <v/>
      </c>
      <c r="X68" s="6" t="n"/>
      <c r="Y68" s="9" t="n"/>
      <c r="Z68" s="7">
        <f>IF(A68="","",IFERROR(X68/Y68,0))</f>
        <v/>
      </c>
      <c r="AA68" s="6" t="n"/>
      <c r="AB68" s="6" t="n"/>
      <c r="AC68" s="6" t="n"/>
      <c r="AD68" s="10">
        <f>IF(A68="","",IF(R68&gt;='Calcul &amp; synthèse'!$B$13,"Oui","Non"))</f>
        <v/>
      </c>
      <c r="AE68" s="10">
        <f>IF(A68="","",IF(Z68&lt;=AA68,"Oui","Non"))</f>
        <v/>
      </c>
      <c r="AF68" s="10">
        <f>IF(A68="","",IF(AC68&lt;=AB68,"Oui","Non"))</f>
        <v/>
      </c>
      <c r="AG68" s="10">
        <f>IF(A68="","",IF(AND(H68="Oui",AD68="Oui",AE68="Oui",AF68="Oui",K68="Nue"),"Éligible","À vérifier"))</f>
        <v/>
      </c>
      <c r="AH68" s="3" t="n"/>
    </row>
    <row r="69">
      <c r="A69" s="2" t="n"/>
      <c r="B69" s="3" t="n"/>
      <c r="C69" s="3" t="n"/>
      <c r="D69" s="2" t="n"/>
      <c r="E69" s="3" t="n"/>
      <c r="F69" s="3" t="n"/>
      <c r="G69" s="2" t="n"/>
      <c r="H69" s="4" t="n"/>
      <c r="I69" s="5" t="n"/>
      <c r="J69" s="5" t="n"/>
      <c r="K69" s="4" t="n"/>
      <c r="L69" s="4" t="n"/>
      <c r="M69" s="6" t="n"/>
      <c r="N69" s="6" t="n"/>
      <c r="O69" s="6" t="n"/>
      <c r="P69" s="6" t="n"/>
      <c r="Q69" s="11">
        <f>IF(A69="","",SUM(M69:P69))</f>
        <v/>
      </c>
      <c r="R69" s="12">
        <f>IF(A69="","",IFERROR(O69/Q69,0))</f>
        <v/>
      </c>
      <c r="S69" s="11">
        <f>IF(A69="","",MIN(Q69,'Calcul &amp; synthèse'!$B$14,Y69*'Calcul &amp; synthèse'!$B$15))</f>
        <v/>
      </c>
      <c r="T69" s="11">
        <f>IF(A69="","",IF(AG69="Éligible",S69,0))</f>
        <v/>
      </c>
      <c r="U69" s="12">
        <f>IF(A69="","",IFERROR(VLOOKUP(L69,'Calcul &amp; synthèse'!$B$8:$C$10,2,FALSE),0))</f>
        <v/>
      </c>
      <c r="V69" s="11">
        <f>IF(A69="","",T69*U69)</f>
        <v/>
      </c>
      <c r="W69" s="11">
        <f>IF(A69="","",IFERROR(V69/L69,0))</f>
        <v/>
      </c>
      <c r="X69" s="6" t="n"/>
      <c r="Y69" s="9" t="n"/>
      <c r="Z69" s="11">
        <f>IF(A69="","",IFERROR(X69/Y69,0))</f>
        <v/>
      </c>
      <c r="AA69" s="6" t="n"/>
      <c r="AB69" s="6" t="n"/>
      <c r="AC69" s="6" t="n"/>
      <c r="AD69" s="13">
        <f>IF(A69="","",IF(R69&gt;='Calcul &amp; synthèse'!$B$13,"Oui","Non"))</f>
        <v/>
      </c>
      <c r="AE69" s="13">
        <f>IF(A69="","",IF(Z69&lt;=AA69,"Oui","Non"))</f>
        <v/>
      </c>
      <c r="AF69" s="13">
        <f>IF(A69="","",IF(AC69&lt;=AB69,"Oui","Non"))</f>
        <v/>
      </c>
      <c r="AG69" s="13">
        <f>IF(A69="","",IF(AND(H69="Oui",AD69="Oui",AE69="Oui",AF69="Oui",K69="Nue"),"Éligible","À vérifier"))</f>
        <v/>
      </c>
      <c r="AH69" s="3" t="n"/>
    </row>
    <row r="70">
      <c r="A70" s="2" t="n"/>
      <c r="B70" s="3" t="n"/>
      <c r="C70" s="3" t="n"/>
      <c r="D70" s="2" t="n"/>
      <c r="E70" s="3" t="n"/>
      <c r="F70" s="3" t="n"/>
      <c r="G70" s="2" t="n"/>
      <c r="H70" s="4" t="n"/>
      <c r="I70" s="5" t="n"/>
      <c r="J70" s="5" t="n"/>
      <c r="K70" s="4" t="n"/>
      <c r="L70" s="4" t="n"/>
      <c r="M70" s="6" t="n"/>
      <c r="N70" s="6" t="n"/>
      <c r="O70" s="6" t="n"/>
      <c r="P70" s="6" t="n"/>
      <c r="Q70" s="7">
        <f>IF(A70="","",SUM(M70:P70))</f>
        <v/>
      </c>
      <c r="R70" s="8">
        <f>IF(A70="","",IFERROR(O70/Q70,0))</f>
        <v/>
      </c>
      <c r="S70" s="7">
        <f>IF(A70="","",MIN(Q70,'Calcul &amp; synthèse'!$B$14,Y70*'Calcul &amp; synthèse'!$B$15))</f>
        <v/>
      </c>
      <c r="T70" s="7">
        <f>IF(A70="","",IF(AG70="Éligible",S70,0))</f>
        <v/>
      </c>
      <c r="U70" s="8">
        <f>IF(A70="","",IFERROR(VLOOKUP(L70,'Calcul &amp; synthèse'!$B$8:$C$10,2,FALSE),0))</f>
        <v/>
      </c>
      <c r="V70" s="7">
        <f>IF(A70="","",T70*U70)</f>
        <v/>
      </c>
      <c r="W70" s="7">
        <f>IF(A70="","",IFERROR(V70/L70,0))</f>
        <v/>
      </c>
      <c r="X70" s="6" t="n"/>
      <c r="Y70" s="9" t="n"/>
      <c r="Z70" s="7">
        <f>IF(A70="","",IFERROR(X70/Y70,0))</f>
        <v/>
      </c>
      <c r="AA70" s="6" t="n"/>
      <c r="AB70" s="6" t="n"/>
      <c r="AC70" s="6" t="n"/>
      <c r="AD70" s="10">
        <f>IF(A70="","",IF(R70&gt;='Calcul &amp; synthèse'!$B$13,"Oui","Non"))</f>
        <v/>
      </c>
      <c r="AE70" s="10">
        <f>IF(A70="","",IF(Z70&lt;=AA70,"Oui","Non"))</f>
        <v/>
      </c>
      <c r="AF70" s="10">
        <f>IF(A70="","",IF(AC70&lt;=AB70,"Oui","Non"))</f>
        <v/>
      </c>
      <c r="AG70" s="10">
        <f>IF(A70="","",IF(AND(H70="Oui",AD70="Oui",AE70="Oui",AF70="Oui",K70="Nue"),"Éligible","À vérifier"))</f>
        <v/>
      </c>
      <c r="AH70" s="3" t="n"/>
    </row>
    <row r="71">
      <c r="A71" s="2" t="n"/>
      <c r="B71" s="3" t="n"/>
      <c r="C71" s="3" t="n"/>
      <c r="D71" s="2" t="n"/>
      <c r="E71" s="3" t="n"/>
      <c r="F71" s="3" t="n"/>
      <c r="G71" s="2" t="n"/>
      <c r="H71" s="4" t="n"/>
      <c r="I71" s="5" t="n"/>
      <c r="J71" s="5" t="n"/>
      <c r="K71" s="4" t="n"/>
      <c r="L71" s="4" t="n"/>
      <c r="M71" s="6" t="n"/>
      <c r="N71" s="6" t="n"/>
      <c r="O71" s="6" t="n"/>
      <c r="P71" s="6" t="n"/>
      <c r="Q71" s="11">
        <f>IF(A71="","",SUM(M71:P71))</f>
        <v/>
      </c>
      <c r="R71" s="12">
        <f>IF(A71="","",IFERROR(O71/Q71,0))</f>
        <v/>
      </c>
      <c r="S71" s="11">
        <f>IF(A71="","",MIN(Q71,'Calcul &amp; synthèse'!$B$14,Y71*'Calcul &amp; synthèse'!$B$15))</f>
        <v/>
      </c>
      <c r="T71" s="11">
        <f>IF(A71="","",IF(AG71="Éligible",S71,0))</f>
        <v/>
      </c>
      <c r="U71" s="12">
        <f>IF(A71="","",IFERROR(VLOOKUP(L71,'Calcul &amp; synthèse'!$B$8:$C$10,2,FALSE),0))</f>
        <v/>
      </c>
      <c r="V71" s="11">
        <f>IF(A71="","",T71*U71)</f>
        <v/>
      </c>
      <c r="W71" s="11">
        <f>IF(A71="","",IFERROR(V71/L71,0))</f>
        <v/>
      </c>
      <c r="X71" s="6" t="n"/>
      <c r="Y71" s="9" t="n"/>
      <c r="Z71" s="11">
        <f>IF(A71="","",IFERROR(X71/Y71,0))</f>
        <v/>
      </c>
      <c r="AA71" s="6" t="n"/>
      <c r="AB71" s="6" t="n"/>
      <c r="AC71" s="6" t="n"/>
      <c r="AD71" s="13">
        <f>IF(A71="","",IF(R71&gt;='Calcul &amp; synthèse'!$B$13,"Oui","Non"))</f>
        <v/>
      </c>
      <c r="AE71" s="13">
        <f>IF(A71="","",IF(Z71&lt;=AA71,"Oui","Non"))</f>
        <v/>
      </c>
      <c r="AF71" s="13">
        <f>IF(A71="","",IF(AC71&lt;=AB71,"Oui","Non"))</f>
        <v/>
      </c>
      <c r="AG71" s="13">
        <f>IF(A71="","",IF(AND(H71="Oui",AD71="Oui",AE71="Oui",AF71="Oui",K71="Nue"),"Éligible","À vérifier"))</f>
        <v/>
      </c>
      <c r="AH71" s="3" t="n"/>
    </row>
    <row r="72">
      <c r="A72" s="2" t="n"/>
      <c r="B72" s="3" t="n"/>
      <c r="C72" s="3" t="n"/>
      <c r="D72" s="2" t="n"/>
      <c r="E72" s="3" t="n"/>
      <c r="F72" s="3" t="n"/>
      <c r="G72" s="2" t="n"/>
      <c r="H72" s="4" t="n"/>
      <c r="I72" s="5" t="n"/>
      <c r="J72" s="5" t="n"/>
      <c r="K72" s="4" t="n"/>
      <c r="L72" s="4" t="n"/>
      <c r="M72" s="6" t="n"/>
      <c r="N72" s="6" t="n"/>
      <c r="O72" s="6" t="n"/>
      <c r="P72" s="6" t="n"/>
      <c r="Q72" s="7">
        <f>IF(A72="","",SUM(M72:P72))</f>
        <v/>
      </c>
      <c r="R72" s="8">
        <f>IF(A72="","",IFERROR(O72/Q72,0))</f>
        <v/>
      </c>
      <c r="S72" s="7">
        <f>IF(A72="","",MIN(Q72,'Calcul &amp; synthèse'!$B$14,Y72*'Calcul &amp; synthèse'!$B$15))</f>
        <v/>
      </c>
      <c r="T72" s="7">
        <f>IF(A72="","",IF(AG72="Éligible",S72,0))</f>
        <v/>
      </c>
      <c r="U72" s="8">
        <f>IF(A72="","",IFERROR(VLOOKUP(L72,'Calcul &amp; synthèse'!$B$8:$C$10,2,FALSE),0))</f>
        <v/>
      </c>
      <c r="V72" s="7">
        <f>IF(A72="","",T72*U72)</f>
        <v/>
      </c>
      <c r="W72" s="7">
        <f>IF(A72="","",IFERROR(V72/L72,0))</f>
        <v/>
      </c>
      <c r="X72" s="6" t="n"/>
      <c r="Y72" s="9" t="n"/>
      <c r="Z72" s="7">
        <f>IF(A72="","",IFERROR(X72/Y72,0))</f>
        <v/>
      </c>
      <c r="AA72" s="6" t="n"/>
      <c r="AB72" s="6" t="n"/>
      <c r="AC72" s="6" t="n"/>
      <c r="AD72" s="10">
        <f>IF(A72="","",IF(R72&gt;='Calcul &amp; synthèse'!$B$13,"Oui","Non"))</f>
        <v/>
      </c>
      <c r="AE72" s="10">
        <f>IF(A72="","",IF(Z72&lt;=AA72,"Oui","Non"))</f>
        <v/>
      </c>
      <c r="AF72" s="10">
        <f>IF(A72="","",IF(AC72&lt;=AB72,"Oui","Non"))</f>
        <v/>
      </c>
      <c r="AG72" s="10">
        <f>IF(A72="","",IF(AND(H72="Oui",AD72="Oui",AE72="Oui",AF72="Oui",K72="Nue"),"Éligible","À vérifier"))</f>
        <v/>
      </c>
      <c r="AH72" s="3" t="n"/>
    </row>
    <row r="73">
      <c r="A73" s="2" t="n"/>
      <c r="B73" s="3" t="n"/>
      <c r="C73" s="3" t="n"/>
      <c r="D73" s="2" t="n"/>
      <c r="E73" s="3" t="n"/>
      <c r="F73" s="3" t="n"/>
      <c r="G73" s="2" t="n"/>
      <c r="H73" s="4" t="n"/>
      <c r="I73" s="5" t="n"/>
      <c r="J73" s="5" t="n"/>
      <c r="K73" s="4" t="n"/>
      <c r="L73" s="4" t="n"/>
      <c r="M73" s="6" t="n"/>
      <c r="N73" s="6" t="n"/>
      <c r="O73" s="6" t="n"/>
      <c r="P73" s="6" t="n"/>
      <c r="Q73" s="11">
        <f>IF(A73="","",SUM(M73:P73))</f>
        <v/>
      </c>
      <c r="R73" s="12">
        <f>IF(A73="","",IFERROR(O73/Q73,0))</f>
        <v/>
      </c>
      <c r="S73" s="11">
        <f>IF(A73="","",MIN(Q73,'Calcul &amp; synthèse'!$B$14,Y73*'Calcul &amp; synthèse'!$B$15))</f>
        <v/>
      </c>
      <c r="T73" s="11">
        <f>IF(A73="","",IF(AG73="Éligible",S73,0))</f>
        <v/>
      </c>
      <c r="U73" s="12">
        <f>IF(A73="","",IFERROR(VLOOKUP(L73,'Calcul &amp; synthèse'!$B$8:$C$10,2,FALSE),0))</f>
        <v/>
      </c>
      <c r="V73" s="11">
        <f>IF(A73="","",T73*U73)</f>
        <v/>
      </c>
      <c r="W73" s="11">
        <f>IF(A73="","",IFERROR(V73/L73,0))</f>
        <v/>
      </c>
      <c r="X73" s="6" t="n"/>
      <c r="Y73" s="9" t="n"/>
      <c r="Z73" s="11">
        <f>IF(A73="","",IFERROR(X73/Y73,0))</f>
        <v/>
      </c>
      <c r="AA73" s="6" t="n"/>
      <c r="AB73" s="6" t="n"/>
      <c r="AC73" s="6" t="n"/>
      <c r="AD73" s="13">
        <f>IF(A73="","",IF(R73&gt;='Calcul &amp; synthèse'!$B$13,"Oui","Non"))</f>
        <v/>
      </c>
      <c r="AE73" s="13">
        <f>IF(A73="","",IF(Z73&lt;=AA73,"Oui","Non"))</f>
        <v/>
      </c>
      <c r="AF73" s="13">
        <f>IF(A73="","",IF(AC73&lt;=AB73,"Oui","Non"))</f>
        <v/>
      </c>
      <c r="AG73" s="13">
        <f>IF(A73="","",IF(AND(H73="Oui",AD73="Oui",AE73="Oui",AF73="Oui",K73="Nue"),"Éligible","À vérifier"))</f>
        <v/>
      </c>
      <c r="AH73" s="3" t="n"/>
    </row>
    <row r="74">
      <c r="A74" s="2" t="n"/>
      <c r="B74" s="3" t="n"/>
      <c r="C74" s="3" t="n"/>
      <c r="D74" s="2" t="n"/>
      <c r="E74" s="3" t="n"/>
      <c r="F74" s="3" t="n"/>
      <c r="G74" s="2" t="n"/>
      <c r="H74" s="4" t="n"/>
      <c r="I74" s="5" t="n"/>
      <c r="J74" s="5" t="n"/>
      <c r="K74" s="4" t="n"/>
      <c r="L74" s="4" t="n"/>
      <c r="M74" s="6" t="n"/>
      <c r="N74" s="6" t="n"/>
      <c r="O74" s="6" t="n"/>
      <c r="P74" s="6" t="n"/>
      <c r="Q74" s="7">
        <f>IF(A74="","",SUM(M74:P74))</f>
        <v/>
      </c>
      <c r="R74" s="8">
        <f>IF(A74="","",IFERROR(O74/Q74,0))</f>
        <v/>
      </c>
      <c r="S74" s="7">
        <f>IF(A74="","",MIN(Q74,'Calcul &amp; synthèse'!$B$14,Y74*'Calcul &amp; synthèse'!$B$15))</f>
        <v/>
      </c>
      <c r="T74" s="7">
        <f>IF(A74="","",IF(AG74="Éligible",S74,0))</f>
        <v/>
      </c>
      <c r="U74" s="8">
        <f>IF(A74="","",IFERROR(VLOOKUP(L74,'Calcul &amp; synthèse'!$B$8:$C$10,2,FALSE),0))</f>
        <v/>
      </c>
      <c r="V74" s="7">
        <f>IF(A74="","",T74*U74)</f>
        <v/>
      </c>
      <c r="W74" s="7">
        <f>IF(A74="","",IFERROR(V74/L74,0))</f>
        <v/>
      </c>
      <c r="X74" s="6" t="n"/>
      <c r="Y74" s="9" t="n"/>
      <c r="Z74" s="7">
        <f>IF(A74="","",IFERROR(X74/Y74,0))</f>
        <v/>
      </c>
      <c r="AA74" s="6" t="n"/>
      <c r="AB74" s="6" t="n"/>
      <c r="AC74" s="6" t="n"/>
      <c r="AD74" s="10">
        <f>IF(A74="","",IF(R74&gt;='Calcul &amp; synthèse'!$B$13,"Oui","Non"))</f>
        <v/>
      </c>
      <c r="AE74" s="10">
        <f>IF(A74="","",IF(Z74&lt;=AA74,"Oui","Non"))</f>
        <v/>
      </c>
      <c r="AF74" s="10">
        <f>IF(A74="","",IF(AC74&lt;=AB74,"Oui","Non"))</f>
        <v/>
      </c>
      <c r="AG74" s="10">
        <f>IF(A74="","",IF(AND(H74="Oui",AD74="Oui",AE74="Oui",AF74="Oui",K74="Nue"),"Éligible","À vérifier"))</f>
        <v/>
      </c>
      <c r="AH74" s="3" t="n"/>
    </row>
    <row r="75">
      <c r="A75" s="2" t="n"/>
      <c r="B75" s="3" t="n"/>
      <c r="C75" s="3" t="n"/>
      <c r="D75" s="2" t="n"/>
      <c r="E75" s="3" t="n"/>
      <c r="F75" s="3" t="n"/>
      <c r="G75" s="2" t="n"/>
      <c r="H75" s="4" t="n"/>
      <c r="I75" s="5" t="n"/>
      <c r="J75" s="5" t="n"/>
      <c r="K75" s="4" t="n"/>
      <c r="L75" s="4" t="n"/>
      <c r="M75" s="6" t="n"/>
      <c r="N75" s="6" t="n"/>
      <c r="O75" s="6" t="n"/>
      <c r="P75" s="6" t="n"/>
      <c r="Q75" s="11">
        <f>IF(A75="","",SUM(M75:P75))</f>
        <v/>
      </c>
      <c r="R75" s="12">
        <f>IF(A75="","",IFERROR(O75/Q75,0))</f>
        <v/>
      </c>
      <c r="S75" s="11">
        <f>IF(A75="","",MIN(Q75,'Calcul &amp; synthèse'!$B$14,Y75*'Calcul &amp; synthèse'!$B$15))</f>
        <v/>
      </c>
      <c r="T75" s="11">
        <f>IF(A75="","",IF(AG75="Éligible",S75,0))</f>
        <v/>
      </c>
      <c r="U75" s="12">
        <f>IF(A75="","",IFERROR(VLOOKUP(L75,'Calcul &amp; synthèse'!$B$8:$C$10,2,FALSE),0))</f>
        <v/>
      </c>
      <c r="V75" s="11">
        <f>IF(A75="","",T75*U75)</f>
        <v/>
      </c>
      <c r="W75" s="11">
        <f>IF(A75="","",IFERROR(V75/L75,0))</f>
        <v/>
      </c>
      <c r="X75" s="6" t="n"/>
      <c r="Y75" s="9" t="n"/>
      <c r="Z75" s="11">
        <f>IF(A75="","",IFERROR(X75/Y75,0))</f>
        <v/>
      </c>
      <c r="AA75" s="6" t="n"/>
      <c r="AB75" s="6" t="n"/>
      <c r="AC75" s="6" t="n"/>
      <c r="AD75" s="13">
        <f>IF(A75="","",IF(R75&gt;='Calcul &amp; synthèse'!$B$13,"Oui","Non"))</f>
        <v/>
      </c>
      <c r="AE75" s="13">
        <f>IF(A75="","",IF(Z75&lt;=AA75,"Oui","Non"))</f>
        <v/>
      </c>
      <c r="AF75" s="13">
        <f>IF(A75="","",IF(AC75&lt;=AB75,"Oui","Non"))</f>
        <v/>
      </c>
      <c r="AG75" s="13">
        <f>IF(A75="","",IF(AND(H75="Oui",AD75="Oui",AE75="Oui",AF75="Oui",K75="Nue"),"Éligible","À vérifier"))</f>
        <v/>
      </c>
      <c r="AH75" s="3" t="n"/>
    </row>
    <row r="76">
      <c r="A76" s="2" t="n"/>
      <c r="B76" s="3" t="n"/>
      <c r="C76" s="3" t="n"/>
      <c r="D76" s="2" t="n"/>
      <c r="E76" s="3" t="n"/>
      <c r="F76" s="3" t="n"/>
      <c r="G76" s="2" t="n"/>
      <c r="H76" s="4" t="n"/>
      <c r="I76" s="5" t="n"/>
      <c r="J76" s="5" t="n"/>
      <c r="K76" s="4" t="n"/>
      <c r="L76" s="4" t="n"/>
      <c r="M76" s="6" t="n"/>
      <c r="N76" s="6" t="n"/>
      <c r="O76" s="6" t="n"/>
      <c r="P76" s="6" t="n"/>
      <c r="Q76" s="7">
        <f>IF(A76="","",SUM(M76:P76))</f>
        <v/>
      </c>
      <c r="R76" s="8">
        <f>IF(A76="","",IFERROR(O76/Q76,0))</f>
        <v/>
      </c>
      <c r="S76" s="7">
        <f>IF(A76="","",MIN(Q76,'Calcul &amp; synthèse'!$B$14,Y76*'Calcul &amp; synthèse'!$B$15))</f>
        <v/>
      </c>
      <c r="T76" s="7">
        <f>IF(A76="","",IF(AG76="Éligible",S76,0))</f>
        <v/>
      </c>
      <c r="U76" s="8">
        <f>IF(A76="","",IFERROR(VLOOKUP(L76,'Calcul &amp; synthèse'!$B$8:$C$10,2,FALSE),0))</f>
        <v/>
      </c>
      <c r="V76" s="7">
        <f>IF(A76="","",T76*U76)</f>
        <v/>
      </c>
      <c r="W76" s="7">
        <f>IF(A76="","",IFERROR(V76/L76,0))</f>
        <v/>
      </c>
      <c r="X76" s="6" t="n"/>
      <c r="Y76" s="9" t="n"/>
      <c r="Z76" s="7">
        <f>IF(A76="","",IFERROR(X76/Y76,0))</f>
        <v/>
      </c>
      <c r="AA76" s="6" t="n"/>
      <c r="AB76" s="6" t="n"/>
      <c r="AC76" s="6" t="n"/>
      <c r="AD76" s="10">
        <f>IF(A76="","",IF(R76&gt;='Calcul &amp; synthèse'!$B$13,"Oui","Non"))</f>
        <v/>
      </c>
      <c r="AE76" s="10">
        <f>IF(A76="","",IF(Z76&lt;=AA76,"Oui","Non"))</f>
        <v/>
      </c>
      <c r="AF76" s="10">
        <f>IF(A76="","",IF(AC76&lt;=AB76,"Oui","Non"))</f>
        <v/>
      </c>
      <c r="AG76" s="10">
        <f>IF(A76="","",IF(AND(H76="Oui",AD76="Oui",AE76="Oui",AF76="Oui",K76="Nue"),"Éligible","À vérifier"))</f>
        <v/>
      </c>
      <c r="AH76" s="3" t="n"/>
    </row>
    <row r="77">
      <c r="A77" s="2" t="n"/>
      <c r="B77" s="3" t="n"/>
      <c r="C77" s="3" t="n"/>
      <c r="D77" s="2" t="n"/>
      <c r="E77" s="3" t="n"/>
      <c r="F77" s="3" t="n"/>
      <c r="G77" s="2" t="n"/>
      <c r="H77" s="4" t="n"/>
      <c r="I77" s="5" t="n"/>
      <c r="J77" s="5" t="n"/>
      <c r="K77" s="4" t="n"/>
      <c r="L77" s="4" t="n"/>
      <c r="M77" s="6" t="n"/>
      <c r="N77" s="6" t="n"/>
      <c r="O77" s="6" t="n"/>
      <c r="P77" s="6" t="n"/>
      <c r="Q77" s="11">
        <f>IF(A77="","",SUM(M77:P77))</f>
        <v/>
      </c>
      <c r="R77" s="12">
        <f>IF(A77="","",IFERROR(O77/Q77,0))</f>
        <v/>
      </c>
      <c r="S77" s="11">
        <f>IF(A77="","",MIN(Q77,'Calcul &amp; synthèse'!$B$14,Y77*'Calcul &amp; synthèse'!$B$15))</f>
        <v/>
      </c>
      <c r="T77" s="11">
        <f>IF(A77="","",IF(AG77="Éligible",S77,0))</f>
        <v/>
      </c>
      <c r="U77" s="12">
        <f>IF(A77="","",IFERROR(VLOOKUP(L77,'Calcul &amp; synthèse'!$B$8:$C$10,2,FALSE),0))</f>
        <v/>
      </c>
      <c r="V77" s="11">
        <f>IF(A77="","",T77*U77)</f>
        <v/>
      </c>
      <c r="W77" s="11">
        <f>IF(A77="","",IFERROR(V77/L77,0))</f>
        <v/>
      </c>
      <c r="X77" s="6" t="n"/>
      <c r="Y77" s="9" t="n"/>
      <c r="Z77" s="11">
        <f>IF(A77="","",IFERROR(X77/Y77,0))</f>
        <v/>
      </c>
      <c r="AA77" s="6" t="n"/>
      <c r="AB77" s="6" t="n"/>
      <c r="AC77" s="6" t="n"/>
      <c r="AD77" s="13">
        <f>IF(A77="","",IF(R77&gt;='Calcul &amp; synthèse'!$B$13,"Oui","Non"))</f>
        <v/>
      </c>
      <c r="AE77" s="13">
        <f>IF(A77="","",IF(Z77&lt;=AA77,"Oui","Non"))</f>
        <v/>
      </c>
      <c r="AF77" s="13">
        <f>IF(A77="","",IF(AC77&lt;=AB77,"Oui","Non"))</f>
        <v/>
      </c>
      <c r="AG77" s="13">
        <f>IF(A77="","",IF(AND(H77="Oui",AD77="Oui",AE77="Oui",AF77="Oui",K77="Nue"),"Éligible","À vérifier"))</f>
        <v/>
      </c>
      <c r="AH77" s="3" t="n"/>
    </row>
    <row r="78">
      <c r="A78" s="2" t="n"/>
      <c r="B78" s="3" t="n"/>
      <c r="C78" s="3" t="n"/>
      <c r="D78" s="2" t="n"/>
      <c r="E78" s="3" t="n"/>
      <c r="F78" s="3" t="n"/>
      <c r="G78" s="2" t="n"/>
      <c r="H78" s="4" t="n"/>
      <c r="I78" s="5" t="n"/>
      <c r="J78" s="5" t="n"/>
      <c r="K78" s="4" t="n"/>
      <c r="L78" s="4" t="n"/>
      <c r="M78" s="6" t="n"/>
      <c r="N78" s="6" t="n"/>
      <c r="O78" s="6" t="n"/>
      <c r="P78" s="6" t="n"/>
      <c r="Q78" s="7">
        <f>IF(A78="","",SUM(M78:P78))</f>
        <v/>
      </c>
      <c r="R78" s="8">
        <f>IF(A78="","",IFERROR(O78/Q78,0))</f>
        <v/>
      </c>
      <c r="S78" s="7">
        <f>IF(A78="","",MIN(Q78,'Calcul &amp; synthèse'!$B$14,Y78*'Calcul &amp; synthèse'!$B$15))</f>
        <v/>
      </c>
      <c r="T78" s="7">
        <f>IF(A78="","",IF(AG78="Éligible",S78,0))</f>
        <v/>
      </c>
      <c r="U78" s="8">
        <f>IF(A78="","",IFERROR(VLOOKUP(L78,'Calcul &amp; synthèse'!$B$8:$C$10,2,FALSE),0))</f>
        <v/>
      </c>
      <c r="V78" s="7">
        <f>IF(A78="","",T78*U78)</f>
        <v/>
      </c>
      <c r="W78" s="7">
        <f>IF(A78="","",IFERROR(V78/L78,0))</f>
        <v/>
      </c>
      <c r="X78" s="6" t="n"/>
      <c r="Y78" s="9" t="n"/>
      <c r="Z78" s="7">
        <f>IF(A78="","",IFERROR(X78/Y78,0))</f>
        <v/>
      </c>
      <c r="AA78" s="6" t="n"/>
      <c r="AB78" s="6" t="n"/>
      <c r="AC78" s="6" t="n"/>
      <c r="AD78" s="10">
        <f>IF(A78="","",IF(R78&gt;='Calcul &amp; synthèse'!$B$13,"Oui","Non"))</f>
        <v/>
      </c>
      <c r="AE78" s="10">
        <f>IF(A78="","",IF(Z78&lt;=AA78,"Oui","Non"))</f>
        <v/>
      </c>
      <c r="AF78" s="10">
        <f>IF(A78="","",IF(AC78&lt;=AB78,"Oui","Non"))</f>
        <v/>
      </c>
      <c r="AG78" s="10">
        <f>IF(A78="","",IF(AND(H78="Oui",AD78="Oui",AE78="Oui",AF78="Oui",K78="Nue"),"Éligible","À vérifier"))</f>
        <v/>
      </c>
      <c r="AH78" s="3" t="n"/>
    </row>
    <row r="79">
      <c r="A79" s="2" t="n"/>
      <c r="B79" s="3" t="n"/>
      <c r="C79" s="3" t="n"/>
      <c r="D79" s="2" t="n"/>
      <c r="E79" s="3" t="n"/>
      <c r="F79" s="3" t="n"/>
      <c r="G79" s="2" t="n"/>
      <c r="H79" s="4" t="n"/>
      <c r="I79" s="5" t="n"/>
      <c r="J79" s="5" t="n"/>
      <c r="K79" s="4" t="n"/>
      <c r="L79" s="4" t="n"/>
      <c r="M79" s="6" t="n"/>
      <c r="N79" s="6" t="n"/>
      <c r="O79" s="6" t="n"/>
      <c r="P79" s="6" t="n"/>
      <c r="Q79" s="11">
        <f>IF(A79="","",SUM(M79:P79))</f>
        <v/>
      </c>
      <c r="R79" s="12">
        <f>IF(A79="","",IFERROR(O79/Q79,0))</f>
        <v/>
      </c>
      <c r="S79" s="11">
        <f>IF(A79="","",MIN(Q79,'Calcul &amp; synthèse'!$B$14,Y79*'Calcul &amp; synthèse'!$B$15))</f>
        <v/>
      </c>
      <c r="T79" s="11">
        <f>IF(A79="","",IF(AG79="Éligible",S79,0))</f>
        <v/>
      </c>
      <c r="U79" s="12">
        <f>IF(A79="","",IFERROR(VLOOKUP(L79,'Calcul &amp; synthèse'!$B$8:$C$10,2,FALSE),0))</f>
        <v/>
      </c>
      <c r="V79" s="11">
        <f>IF(A79="","",T79*U79)</f>
        <v/>
      </c>
      <c r="W79" s="11">
        <f>IF(A79="","",IFERROR(V79/L79,0))</f>
        <v/>
      </c>
      <c r="X79" s="6" t="n"/>
      <c r="Y79" s="9" t="n"/>
      <c r="Z79" s="11">
        <f>IF(A79="","",IFERROR(X79/Y79,0))</f>
        <v/>
      </c>
      <c r="AA79" s="6" t="n"/>
      <c r="AB79" s="6" t="n"/>
      <c r="AC79" s="6" t="n"/>
      <c r="AD79" s="13">
        <f>IF(A79="","",IF(R79&gt;='Calcul &amp; synthèse'!$B$13,"Oui","Non"))</f>
        <v/>
      </c>
      <c r="AE79" s="13">
        <f>IF(A79="","",IF(Z79&lt;=AA79,"Oui","Non"))</f>
        <v/>
      </c>
      <c r="AF79" s="13">
        <f>IF(A79="","",IF(AC79&lt;=AB79,"Oui","Non"))</f>
        <v/>
      </c>
      <c r="AG79" s="13">
        <f>IF(A79="","",IF(AND(H79="Oui",AD79="Oui",AE79="Oui",AF79="Oui",K79="Nue"),"Éligible","À vérifier"))</f>
        <v/>
      </c>
      <c r="AH79" s="3" t="n"/>
    </row>
    <row r="80">
      <c r="A80" s="2" t="n"/>
      <c r="B80" s="3" t="n"/>
      <c r="C80" s="3" t="n"/>
      <c r="D80" s="2" t="n"/>
      <c r="E80" s="3" t="n"/>
      <c r="F80" s="3" t="n"/>
      <c r="G80" s="2" t="n"/>
      <c r="H80" s="4" t="n"/>
      <c r="I80" s="5" t="n"/>
      <c r="J80" s="5" t="n"/>
      <c r="K80" s="4" t="n"/>
      <c r="L80" s="4" t="n"/>
      <c r="M80" s="6" t="n"/>
      <c r="N80" s="6" t="n"/>
      <c r="O80" s="6" t="n"/>
      <c r="P80" s="6" t="n"/>
      <c r="Q80" s="7">
        <f>IF(A80="","",SUM(M80:P80))</f>
        <v/>
      </c>
      <c r="R80" s="8">
        <f>IF(A80="","",IFERROR(O80/Q80,0))</f>
        <v/>
      </c>
      <c r="S80" s="7">
        <f>IF(A80="","",MIN(Q80,'Calcul &amp; synthèse'!$B$14,Y80*'Calcul &amp; synthèse'!$B$15))</f>
        <v/>
      </c>
      <c r="T80" s="7">
        <f>IF(A80="","",IF(AG80="Éligible",S80,0))</f>
        <v/>
      </c>
      <c r="U80" s="8">
        <f>IF(A80="","",IFERROR(VLOOKUP(L80,'Calcul &amp; synthèse'!$B$8:$C$10,2,FALSE),0))</f>
        <v/>
      </c>
      <c r="V80" s="7">
        <f>IF(A80="","",T80*U80)</f>
        <v/>
      </c>
      <c r="W80" s="7">
        <f>IF(A80="","",IFERROR(V80/L80,0))</f>
        <v/>
      </c>
      <c r="X80" s="6" t="n"/>
      <c r="Y80" s="9" t="n"/>
      <c r="Z80" s="7">
        <f>IF(A80="","",IFERROR(X80/Y80,0))</f>
        <v/>
      </c>
      <c r="AA80" s="6" t="n"/>
      <c r="AB80" s="6" t="n"/>
      <c r="AC80" s="6" t="n"/>
      <c r="AD80" s="10">
        <f>IF(A80="","",IF(R80&gt;='Calcul &amp; synthèse'!$B$13,"Oui","Non"))</f>
        <v/>
      </c>
      <c r="AE80" s="10">
        <f>IF(A80="","",IF(Z80&lt;=AA80,"Oui","Non"))</f>
        <v/>
      </c>
      <c r="AF80" s="10">
        <f>IF(A80="","",IF(AC80&lt;=AB80,"Oui","Non"))</f>
        <v/>
      </c>
      <c r="AG80" s="10">
        <f>IF(A80="","",IF(AND(H80="Oui",AD80="Oui",AE80="Oui",AF80="Oui",K80="Nue"),"Éligible","À vérifier"))</f>
        <v/>
      </c>
      <c r="AH80" s="3" t="n"/>
    </row>
    <row r="81">
      <c r="A81" s="2" t="n"/>
      <c r="B81" s="3" t="n"/>
      <c r="C81" s="3" t="n"/>
      <c r="D81" s="2" t="n"/>
      <c r="E81" s="3" t="n"/>
      <c r="F81" s="3" t="n"/>
      <c r="G81" s="2" t="n"/>
      <c r="H81" s="4" t="n"/>
      <c r="I81" s="5" t="n"/>
      <c r="J81" s="5" t="n"/>
      <c r="K81" s="4" t="n"/>
      <c r="L81" s="4" t="n"/>
      <c r="M81" s="6" t="n"/>
      <c r="N81" s="6" t="n"/>
      <c r="O81" s="6" t="n"/>
      <c r="P81" s="6" t="n"/>
      <c r="Q81" s="11">
        <f>IF(A81="","",SUM(M81:P81))</f>
        <v/>
      </c>
      <c r="R81" s="12">
        <f>IF(A81="","",IFERROR(O81/Q81,0))</f>
        <v/>
      </c>
      <c r="S81" s="11">
        <f>IF(A81="","",MIN(Q81,'Calcul &amp; synthèse'!$B$14,Y81*'Calcul &amp; synthèse'!$B$15))</f>
        <v/>
      </c>
      <c r="T81" s="11">
        <f>IF(A81="","",IF(AG81="Éligible",S81,0))</f>
        <v/>
      </c>
      <c r="U81" s="12">
        <f>IF(A81="","",IFERROR(VLOOKUP(L81,'Calcul &amp; synthèse'!$B$8:$C$10,2,FALSE),0))</f>
        <v/>
      </c>
      <c r="V81" s="11">
        <f>IF(A81="","",T81*U81)</f>
        <v/>
      </c>
      <c r="W81" s="11">
        <f>IF(A81="","",IFERROR(V81/L81,0))</f>
        <v/>
      </c>
      <c r="X81" s="6" t="n"/>
      <c r="Y81" s="9" t="n"/>
      <c r="Z81" s="11">
        <f>IF(A81="","",IFERROR(X81/Y81,0))</f>
        <v/>
      </c>
      <c r="AA81" s="6" t="n"/>
      <c r="AB81" s="6" t="n"/>
      <c r="AC81" s="6" t="n"/>
      <c r="AD81" s="13">
        <f>IF(A81="","",IF(R81&gt;='Calcul &amp; synthèse'!$B$13,"Oui","Non"))</f>
        <v/>
      </c>
      <c r="AE81" s="13">
        <f>IF(A81="","",IF(Z81&lt;=AA81,"Oui","Non"))</f>
        <v/>
      </c>
      <c r="AF81" s="13">
        <f>IF(A81="","",IF(AC81&lt;=AB81,"Oui","Non"))</f>
        <v/>
      </c>
      <c r="AG81" s="13">
        <f>IF(A81="","",IF(AND(H81="Oui",AD81="Oui",AE81="Oui",AF81="Oui",K81="Nue"),"Éligible","À vérifier"))</f>
        <v/>
      </c>
      <c r="AH81" s="3" t="n"/>
    </row>
    <row r="82">
      <c r="A82" s="2" t="n"/>
      <c r="B82" s="3" t="n"/>
      <c r="C82" s="3" t="n"/>
      <c r="D82" s="2" t="n"/>
      <c r="E82" s="3" t="n"/>
      <c r="F82" s="3" t="n"/>
      <c r="G82" s="2" t="n"/>
      <c r="H82" s="4" t="n"/>
      <c r="I82" s="5" t="n"/>
      <c r="J82" s="5" t="n"/>
      <c r="K82" s="4" t="n"/>
      <c r="L82" s="4" t="n"/>
      <c r="M82" s="6" t="n"/>
      <c r="N82" s="6" t="n"/>
      <c r="O82" s="6" t="n"/>
      <c r="P82" s="6" t="n"/>
      <c r="Q82" s="7">
        <f>IF(A82="","",SUM(M82:P82))</f>
        <v/>
      </c>
      <c r="R82" s="8">
        <f>IF(A82="","",IFERROR(O82/Q82,0))</f>
        <v/>
      </c>
      <c r="S82" s="7">
        <f>IF(A82="","",MIN(Q82,'Calcul &amp; synthèse'!$B$14,Y82*'Calcul &amp; synthèse'!$B$15))</f>
        <v/>
      </c>
      <c r="T82" s="7">
        <f>IF(A82="","",IF(AG82="Éligible",S82,0))</f>
        <v/>
      </c>
      <c r="U82" s="8">
        <f>IF(A82="","",IFERROR(VLOOKUP(L82,'Calcul &amp; synthèse'!$B$8:$C$10,2,FALSE),0))</f>
        <v/>
      </c>
      <c r="V82" s="7">
        <f>IF(A82="","",T82*U82)</f>
        <v/>
      </c>
      <c r="W82" s="7">
        <f>IF(A82="","",IFERROR(V82/L82,0))</f>
        <v/>
      </c>
      <c r="X82" s="6" t="n"/>
      <c r="Y82" s="9" t="n"/>
      <c r="Z82" s="7">
        <f>IF(A82="","",IFERROR(X82/Y82,0))</f>
        <v/>
      </c>
      <c r="AA82" s="6" t="n"/>
      <c r="AB82" s="6" t="n"/>
      <c r="AC82" s="6" t="n"/>
      <c r="AD82" s="10">
        <f>IF(A82="","",IF(R82&gt;='Calcul &amp; synthèse'!$B$13,"Oui","Non"))</f>
        <v/>
      </c>
      <c r="AE82" s="10">
        <f>IF(A82="","",IF(Z82&lt;=AA82,"Oui","Non"))</f>
        <v/>
      </c>
      <c r="AF82" s="10">
        <f>IF(A82="","",IF(AC82&lt;=AB82,"Oui","Non"))</f>
        <v/>
      </c>
      <c r="AG82" s="10">
        <f>IF(A82="","",IF(AND(H82="Oui",AD82="Oui",AE82="Oui",AF82="Oui",K82="Nue"),"Éligible","À vérifier"))</f>
        <v/>
      </c>
      <c r="AH82" s="3" t="n"/>
    </row>
    <row r="83">
      <c r="A83" s="2" t="n"/>
      <c r="B83" s="3" t="n"/>
      <c r="C83" s="3" t="n"/>
      <c r="D83" s="2" t="n"/>
      <c r="E83" s="3" t="n"/>
      <c r="F83" s="3" t="n"/>
      <c r="G83" s="2" t="n"/>
      <c r="H83" s="4" t="n"/>
      <c r="I83" s="5" t="n"/>
      <c r="J83" s="5" t="n"/>
      <c r="K83" s="4" t="n"/>
      <c r="L83" s="4" t="n"/>
      <c r="M83" s="6" t="n"/>
      <c r="N83" s="6" t="n"/>
      <c r="O83" s="6" t="n"/>
      <c r="P83" s="6" t="n"/>
      <c r="Q83" s="11">
        <f>IF(A83="","",SUM(M83:P83))</f>
        <v/>
      </c>
      <c r="R83" s="12">
        <f>IF(A83="","",IFERROR(O83/Q83,0))</f>
        <v/>
      </c>
      <c r="S83" s="11">
        <f>IF(A83="","",MIN(Q83,'Calcul &amp; synthèse'!$B$14,Y83*'Calcul &amp; synthèse'!$B$15))</f>
        <v/>
      </c>
      <c r="T83" s="11">
        <f>IF(A83="","",IF(AG83="Éligible",S83,0))</f>
        <v/>
      </c>
      <c r="U83" s="12">
        <f>IF(A83="","",IFERROR(VLOOKUP(L83,'Calcul &amp; synthèse'!$B$8:$C$10,2,FALSE),0))</f>
        <v/>
      </c>
      <c r="V83" s="11">
        <f>IF(A83="","",T83*U83)</f>
        <v/>
      </c>
      <c r="W83" s="11">
        <f>IF(A83="","",IFERROR(V83/L83,0))</f>
        <v/>
      </c>
      <c r="X83" s="6" t="n"/>
      <c r="Y83" s="9" t="n"/>
      <c r="Z83" s="11">
        <f>IF(A83="","",IFERROR(X83/Y83,0))</f>
        <v/>
      </c>
      <c r="AA83" s="6" t="n"/>
      <c r="AB83" s="6" t="n"/>
      <c r="AC83" s="6" t="n"/>
      <c r="AD83" s="13">
        <f>IF(A83="","",IF(R83&gt;='Calcul &amp; synthèse'!$B$13,"Oui","Non"))</f>
        <v/>
      </c>
      <c r="AE83" s="13">
        <f>IF(A83="","",IF(Z83&lt;=AA83,"Oui","Non"))</f>
        <v/>
      </c>
      <c r="AF83" s="13">
        <f>IF(A83="","",IF(AC83&lt;=AB83,"Oui","Non"))</f>
        <v/>
      </c>
      <c r="AG83" s="13">
        <f>IF(A83="","",IF(AND(H83="Oui",AD83="Oui",AE83="Oui",AF83="Oui",K83="Nue"),"Éligible","À vérifier"))</f>
        <v/>
      </c>
      <c r="AH83" s="3" t="n"/>
    </row>
    <row r="84">
      <c r="A84" s="2" t="n"/>
      <c r="B84" s="3" t="n"/>
      <c r="C84" s="3" t="n"/>
      <c r="D84" s="2" t="n"/>
      <c r="E84" s="3" t="n"/>
      <c r="F84" s="3" t="n"/>
      <c r="G84" s="2" t="n"/>
      <c r="H84" s="4" t="n"/>
      <c r="I84" s="5" t="n"/>
      <c r="J84" s="5" t="n"/>
      <c r="K84" s="4" t="n"/>
      <c r="L84" s="4" t="n"/>
      <c r="M84" s="6" t="n"/>
      <c r="N84" s="6" t="n"/>
      <c r="O84" s="6" t="n"/>
      <c r="P84" s="6" t="n"/>
      <c r="Q84" s="7">
        <f>IF(A84="","",SUM(M84:P84))</f>
        <v/>
      </c>
      <c r="R84" s="8">
        <f>IF(A84="","",IFERROR(O84/Q84,0))</f>
        <v/>
      </c>
      <c r="S84" s="7">
        <f>IF(A84="","",MIN(Q84,'Calcul &amp; synthèse'!$B$14,Y84*'Calcul &amp; synthèse'!$B$15))</f>
        <v/>
      </c>
      <c r="T84" s="7">
        <f>IF(A84="","",IF(AG84="Éligible",S84,0))</f>
        <v/>
      </c>
      <c r="U84" s="8">
        <f>IF(A84="","",IFERROR(VLOOKUP(L84,'Calcul &amp; synthèse'!$B$8:$C$10,2,FALSE),0))</f>
        <v/>
      </c>
      <c r="V84" s="7">
        <f>IF(A84="","",T84*U84)</f>
        <v/>
      </c>
      <c r="W84" s="7">
        <f>IF(A84="","",IFERROR(V84/L84,0))</f>
        <v/>
      </c>
      <c r="X84" s="6" t="n"/>
      <c r="Y84" s="9" t="n"/>
      <c r="Z84" s="7">
        <f>IF(A84="","",IFERROR(X84/Y84,0))</f>
        <v/>
      </c>
      <c r="AA84" s="6" t="n"/>
      <c r="AB84" s="6" t="n"/>
      <c r="AC84" s="6" t="n"/>
      <c r="AD84" s="10">
        <f>IF(A84="","",IF(R84&gt;='Calcul &amp; synthèse'!$B$13,"Oui","Non"))</f>
        <v/>
      </c>
      <c r="AE84" s="10">
        <f>IF(A84="","",IF(Z84&lt;=AA84,"Oui","Non"))</f>
        <v/>
      </c>
      <c r="AF84" s="10">
        <f>IF(A84="","",IF(AC84&lt;=AB84,"Oui","Non"))</f>
        <v/>
      </c>
      <c r="AG84" s="10">
        <f>IF(A84="","",IF(AND(H84="Oui",AD84="Oui",AE84="Oui",AF84="Oui",K84="Nue"),"Éligible","À vérifier"))</f>
        <v/>
      </c>
      <c r="AH84" s="3" t="n"/>
    </row>
    <row r="85">
      <c r="A85" s="2" t="n"/>
      <c r="B85" s="3" t="n"/>
      <c r="C85" s="3" t="n"/>
      <c r="D85" s="2" t="n"/>
      <c r="E85" s="3" t="n"/>
      <c r="F85" s="3" t="n"/>
      <c r="G85" s="2" t="n"/>
      <c r="H85" s="4" t="n"/>
      <c r="I85" s="5" t="n"/>
      <c r="J85" s="5" t="n"/>
      <c r="K85" s="4" t="n"/>
      <c r="L85" s="4" t="n"/>
      <c r="M85" s="6" t="n"/>
      <c r="N85" s="6" t="n"/>
      <c r="O85" s="6" t="n"/>
      <c r="P85" s="6" t="n"/>
      <c r="Q85" s="11">
        <f>IF(A85="","",SUM(M85:P85))</f>
        <v/>
      </c>
      <c r="R85" s="12">
        <f>IF(A85="","",IFERROR(O85/Q85,0))</f>
        <v/>
      </c>
      <c r="S85" s="11">
        <f>IF(A85="","",MIN(Q85,'Calcul &amp; synthèse'!$B$14,Y85*'Calcul &amp; synthèse'!$B$15))</f>
        <v/>
      </c>
      <c r="T85" s="11">
        <f>IF(A85="","",IF(AG85="Éligible",S85,0))</f>
        <v/>
      </c>
      <c r="U85" s="12">
        <f>IF(A85="","",IFERROR(VLOOKUP(L85,'Calcul &amp; synthèse'!$B$8:$C$10,2,FALSE),0))</f>
        <v/>
      </c>
      <c r="V85" s="11">
        <f>IF(A85="","",T85*U85)</f>
        <v/>
      </c>
      <c r="W85" s="11">
        <f>IF(A85="","",IFERROR(V85/L85,0))</f>
        <v/>
      </c>
      <c r="X85" s="6" t="n"/>
      <c r="Y85" s="9" t="n"/>
      <c r="Z85" s="11">
        <f>IF(A85="","",IFERROR(X85/Y85,0))</f>
        <v/>
      </c>
      <c r="AA85" s="6" t="n"/>
      <c r="AB85" s="6" t="n"/>
      <c r="AC85" s="6" t="n"/>
      <c r="AD85" s="13">
        <f>IF(A85="","",IF(R85&gt;='Calcul &amp; synthèse'!$B$13,"Oui","Non"))</f>
        <v/>
      </c>
      <c r="AE85" s="13">
        <f>IF(A85="","",IF(Z85&lt;=AA85,"Oui","Non"))</f>
        <v/>
      </c>
      <c r="AF85" s="13">
        <f>IF(A85="","",IF(AC85&lt;=AB85,"Oui","Non"))</f>
        <v/>
      </c>
      <c r="AG85" s="13">
        <f>IF(A85="","",IF(AND(H85="Oui",AD85="Oui",AE85="Oui",AF85="Oui",K85="Nue"),"Éligible","À vérifier"))</f>
        <v/>
      </c>
      <c r="AH85" s="3" t="n"/>
    </row>
    <row r="86">
      <c r="A86" s="2" t="n"/>
      <c r="B86" s="3" t="n"/>
      <c r="C86" s="3" t="n"/>
      <c r="D86" s="2" t="n"/>
      <c r="E86" s="3" t="n"/>
      <c r="F86" s="3" t="n"/>
      <c r="G86" s="2" t="n"/>
      <c r="H86" s="4" t="n"/>
      <c r="I86" s="5" t="n"/>
      <c r="J86" s="5" t="n"/>
      <c r="K86" s="4" t="n"/>
      <c r="L86" s="4" t="n"/>
      <c r="M86" s="6" t="n"/>
      <c r="N86" s="6" t="n"/>
      <c r="O86" s="6" t="n"/>
      <c r="P86" s="6" t="n"/>
      <c r="Q86" s="7">
        <f>IF(A86="","",SUM(M86:P86))</f>
        <v/>
      </c>
      <c r="R86" s="8">
        <f>IF(A86="","",IFERROR(O86/Q86,0))</f>
        <v/>
      </c>
      <c r="S86" s="7">
        <f>IF(A86="","",MIN(Q86,'Calcul &amp; synthèse'!$B$14,Y86*'Calcul &amp; synthèse'!$B$15))</f>
        <v/>
      </c>
      <c r="T86" s="7">
        <f>IF(A86="","",IF(AG86="Éligible",S86,0))</f>
        <v/>
      </c>
      <c r="U86" s="8">
        <f>IF(A86="","",IFERROR(VLOOKUP(L86,'Calcul &amp; synthèse'!$B$8:$C$10,2,FALSE),0))</f>
        <v/>
      </c>
      <c r="V86" s="7">
        <f>IF(A86="","",T86*U86)</f>
        <v/>
      </c>
      <c r="W86" s="7">
        <f>IF(A86="","",IFERROR(V86/L86,0))</f>
        <v/>
      </c>
      <c r="X86" s="6" t="n"/>
      <c r="Y86" s="9" t="n"/>
      <c r="Z86" s="7">
        <f>IF(A86="","",IFERROR(X86/Y86,0))</f>
        <v/>
      </c>
      <c r="AA86" s="6" t="n"/>
      <c r="AB86" s="6" t="n"/>
      <c r="AC86" s="6" t="n"/>
      <c r="AD86" s="10">
        <f>IF(A86="","",IF(R86&gt;='Calcul &amp; synthèse'!$B$13,"Oui","Non"))</f>
        <v/>
      </c>
      <c r="AE86" s="10">
        <f>IF(A86="","",IF(Z86&lt;=AA86,"Oui","Non"))</f>
        <v/>
      </c>
      <c r="AF86" s="10">
        <f>IF(A86="","",IF(AC86&lt;=AB86,"Oui","Non"))</f>
        <v/>
      </c>
      <c r="AG86" s="10">
        <f>IF(A86="","",IF(AND(H86="Oui",AD86="Oui",AE86="Oui",AF86="Oui",K86="Nue"),"Éligible","À vérifier"))</f>
        <v/>
      </c>
      <c r="AH86" s="3" t="n"/>
    </row>
    <row r="87">
      <c r="A87" s="2" t="n"/>
      <c r="B87" s="3" t="n"/>
      <c r="C87" s="3" t="n"/>
      <c r="D87" s="2" t="n"/>
      <c r="E87" s="3" t="n"/>
      <c r="F87" s="3" t="n"/>
      <c r="G87" s="2" t="n"/>
      <c r="H87" s="4" t="n"/>
      <c r="I87" s="5" t="n"/>
      <c r="J87" s="5" t="n"/>
      <c r="K87" s="4" t="n"/>
      <c r="L87" s="4" t="n"/>
      <c r="M87" s="6" t="n"/>
      <c r="N87" s="6" t="n"/>
      <c r="O87" s="6" t="n"/>
      <c r="P87" s="6" t="n"/>
      <c r="Q87" s="11">
        <f>IF(A87="","",SUM(M87:P87))</f>
        <v/>
      </c>
      <c r="R87" s="12">
        <f>IF(A87="","",IFERROR(O87/Q87,0))</f>
        <v/>
      </c>
      <c r="S87" s="11">
        <f>IF(A87="","",MIN(Q87,'Calcul &amp; synthèse'!$B$14,Y87*'Calcul &amp; synthèse'!$B$15))</f>
        <v/>
      </c>
      <c r="T87" s="11">
        <f>IF(A87="","",IF(AG87="Éligible",S87,0))</f>
        <v/>
      </c>
      <c r="U87" s="12">
        <f>IF(A87="","",IFERROR(VLOOKUP(L87,'Calcul &amp; synthèse'!$B$8:$C$10,2,FALSE),0))</f>
        <v/>
      </c>
      <c r="V87" s="11">
        <f>IF(A87="","",T87*U87)</f>
        <v/>
      </c>
      <c r="W87" s="11">
        <f>IF(A87="","",IFERROR(V87/L87,0))</f>
        <v/>
      </c>
      <c r="X87" s="6" t="n"/>
      <c r="Y87" s="9" t="n"/>
      <c r="Z87" s="11">
        <f>IF(A87="","",IFERROR(X87/Y87,0))</f>
        <v/>
      </c>
      <c r="AA87" s="6" t="n"/>
      <c r="AB87" s="6" t="n"/>
      <c r="AC87" s="6" t="n"/>
      <c r="AD87" s="13">
        <f>IF(A87="","",IF(R87&gt;='Calcul &amp; synthèse'!$B$13,"Oui","Non"))</f>
        <v/>
      </c>
      <c r="AE87" s="13">
        <f>IF(A87="","",IF(Z87&lt;=AA87,"Oui","Non"))</f>
        <v/>
      </c>
      <c r="AF87" s="13">
        <f>IF(A87="","",IF(AC87&lt;=AB87,"Oui","Non"))</f>
        <v/>
      </c>
      <c r="AG87" s="13">
        <f>IF(A87="","",IF(AND(H87="Oui",AD87="Oui",AE87="Oui",AF87="Oui",K87="Nue"),"Éligible","À vérifier"))</f>
        <v/>
      </c>
      <c r="AH87" s="3" t="n"/>
    </row>
    <row r="88">
      <c r="A88" s="2" t="n"/>
      <c r="B88" s="3" t="n"/>
      <c r="C88" s="3" t="n"/>
      <c r="D88" s="2" t="n"/>
      <c r="E88" s="3" t="n"/>
      <c r="F88" s="3" t="n"/>
      <c r="G88" s="2" t="n"/>
      <c r="H88" s="4" t="n"/>
      <c r="I88" s="5" t="n"/>
      <c r="J88" s="5" t="n"/>
      <c r="K88" s="4" t="n"/>
      <c r="L88" s="4" t="n"/>
      <c r="M88" s="6" t="n"/>
      <c r="N88" s="6" t="n"/>
      <c r="O88" s="6" t="n"/>
      <c r="P88" s="6" t="n"/>
      <c r="Q88" s="7">
        <f>IF(A88="","",SUM(M88:P88))</f>
        <v/>
      </c>
      <c r="R88" s="8">
        <f>IF(A88="","",IFERROR(O88/Q88,0))</f>
        <v/>
      </c>
      <c r="S88" s="7">
        <f>IF(A88="","",MIN(Q88,'Calcul &amp; synthèse'!$B$14,Y88*'Calcul &amp; synthèse'!$B$15))</f>
        <v/>
      </c>
      <c r="T88" s="7">
        <f>IF(A88="","",IF(AG88="Éligible",S88,0))</f>
        <v/>
      </c>
      <c r="U88" s="8">
        <f>IF(A88="","",IFERROR(VLOOKUP(L88,'Calcul &amp; synthèse'!$B$8:$C$10,2,FALSE),0))</f>
        <v/>
      </c>
      <c r="V88" s="7">
        <f>IF(A88="","",T88*U88)</f>
        <v/>
      </c>
      <c r="W88" s="7">
        <f>IF(A88="","",IFERROR(V88/L88,0))</f>
        <v/>
      </c>
      <c r="X88" s="6" t="n"/>
      <c r="Y88" s="9" t="n"/>
      <c r="Z88" s="7">
        <f>IF(A88="","",IFERROR(X88/Y88,0))</f>
        <v/>
      </c>
      <c r="AA88" s="6" t="n"/>
      <c r="AB88" s="6" t="n"/>
      <c r="AC88" s="6" t="n"/>
      <c r="AD88" s="10">
        <f>IF(A88="","",IF(R88&gt;='Calcul &amp; synthèse'!$B$13,"Oui","Non"))</f>
        <v/>
      </c>
      <c r="AE88" s="10">
        <f>IF(A88="","",IF(Z88&lt;=AA88,"Oui","Non"))</f>
        <v/>
      </c>
      <c r="AF88" s="10">
        <f>IF(A88="","",IF(AC88&lt;=AB88,"Oui","Non"))</f>
        <v/>
      </c>
      <c r="AG88" s="10">
        <f>IF(A88="","",IF(AND(H88="Oui",AD88="Oui",AE88="Oui",AF88="Oui",K88="Nue"),"Éligible","À vérifier"))</f>
        <v/>
      </c>
      <c r="AH88" s="3" t="n"/>
    </row>
    <row r="89">
      <c r="A89" s="2" t="n"/>
      <c r="B89" s="3" t="n"/>
      <c r="C89" s="3" t="n"/>
      <c r="D89" s="2" t="n"/>
      <c r="E89" s="3" t="n"/>
      <c r="F89" s="3" t="n"/>
      <c r="G89" s="2" t="n"/>
      <c r="H89" s="4" t="n"/>
      <c r="I89" s="5" t="n"/>
      <c r="J89" s="5" t="n"/>
      <c r="K89" s="4" t="n"/>
      <c r="L89" s="4" t="n"/>
      <c r="M89" s="6" t="n"/>
      <c r="N89" s="6" t="n"/>
      <c r="O89" s="6" t="n"/>
      <c r="P89" s="6" t="n"/>
      <c r="Q89" s="11">
        <f>IF(A89="","",SUM(M89:P89))</f>
        <v/>
      </c>
      <c r="R89" s="12">
        <f>IF(A89="","",IFERROR(O89/Q89,0))</f>
        <v/>
      </c>
      <c r="S89" s="11">
        <f>IF(A89="","",MIN(Q89,'Calcul &amp; synthèse'!$B$14,Y89*'Calcul &amp; synthèse'!$B$15))</f>
        <v/>
      </c>
      <c r="T89" s="11">
        <f>IF(A89="","",IF(AG89="Éligible",S89,0))</f>
        <v/>
      </c>
      <c r="U89" s="12">
        <f>IF(A89="","",IFERROR(VLOOKUP(L89,'Calcul &amp; synthèse'!$B$8:$C$10,2,FALSE),0))</f>
        <v/>
      </c>
      <c r="V89" s="11">
        <f>IF(A89="","",T89*U89)</f>
        <v/>
      </c>
      <c r="W89" s="11">
        <f>IF(A89="","",IFERROR(V89/L89,0))</f>
        <v/>
      </c>
      <c r="X89" s="6" t="n"/>
      <c r="Y89" s="9" t="n"/>
      <c r="Z89" s="11">
        <f>IF(A89="","",IFERROR(X89/Y89,0))</f>
        <v/>
      </c>
      <c r="AA89" s="6" t="n"/>
      <c r="AB89" s="6" t="n"/>
      <c r="AC89" s="6" t="n"/>
      <c r="AD89" s="13">
        <f>IF(A89="","",IF(R89&gt;='Calcul &amp; synthèse'!$B$13,"Oui","Non"))</f>
        <v/>
      </c>
      <c r="AE89" s="13">
        <f>IF(A89="","",IF(Z89&lt;=AA89,"Oui","Non"))</f>
        <v/>
      </c>
      <c r="AF89" s="13">
        <f>IF(A89="","",IF(AC89&lt;=AB89,"Oui","Non"))</f>
        <v/>
      </c>
      <c r="AG89" s="13">
        <f>IF(A89="","",IF(AND(H89="Oui",AD89="Oui",AE89="Oui",AF89="Oui",K89="Nue"),"Éligible","À vérifier"))</f>
        <v/>
      </c>
      <c r="AH89" s="3" t="n"/>
    </row>
    <row r="90">
      <c r="A90" s="2" t="n"/>
      <c r="B90" s="3" t="n"/>
      <c r="C90" s="3" t="n"/>
      <c r="D90" s="2" t="n"/>
      <c r="E90" s="3" t="n"/>
      <c r="F90" s="3" t="n"/>
      <c r="G90" s="2" t="n"/>
      <c r="H90" s="4" t="n"/>
      <c r="I90" s="5" t="n"/>
      <c r="J90" s="5" t="n"/>
      <c r="K90" s="4" t="n"/>
      <c r="L90" s="4" t="n"/>
      <c r="M90" s="6" t="n"/>
      <c r="N90" s="6" t="n"/>
      <c r="O90" s="6" t="n"/>
      <c r="P90" s="6" t="n"/>
      <c r="Q90" s="7">
        <f>IF(A90="","",SUM(M90:P90))</f>
        <v/>
      </c>
      <c r="R90" s="8">
        <f>IF(A90="","",IFERROR(O90/Q90,0))</f>
        <v/>
      </c>
      <c r="S90" s="7">
        <f>IF(A90="","",MIN(Q90,'Calcul &amp; synthèse'!$B$14,Y90*'Calcul &amp; synthèse'!$B$15))</f>
        <v/>
      </c>
      <c r="T90" s="7">
        <f>IF(A90="","",IF(AG90="Éligible",S90,0))</f>
        <v/>
      </c>
      <c r="U90" s="8">
        <f>IF(A90="","",IFERROR(VLOOKUP(L90,'Calcul &amp; synthèse'!$B$8:$C$10,2,FALSE),0))</f>
        <v/>
      </c>
      <c r="V90" s="7">
        <f>IF(A90="","",T90*U90)</f>
        <v/>
      </c>
      <c r="W90" s="7">
        <f>IF(A90="","",IFERROR(V90/L90,0))</f>
        <v/>
      </c>
      <c r="X90" s="6" t="n"/>
      <c r="Y90" s="9" t="n"/>
      <c r="Z90" s="7">
        <f>IF(A90="","",IFERROR(X90/Y90,0))</f>
        <v/>
      </c>
      <c r="AA90" s="6" t="n"/>
      <c r="AB90" s="6" t="n"/>
      <c r="AC90" s="6" t="n"/>
      <c r="AD90" s="10">
        <f>IF(A90="","",IF(R90&gt;='Calcul &amp; synthèse'!$B$13,"Oui","Non"))</f>
        <v/>
      </c>
      <c r="AE90" s="10">
        <f>IF(A90="","",IF(Z90&lt;=AA90,"Oui","Non"))</f>
        <v/>
      </c>
      <c r="AF90" s="10">
        <f>IF(A90="","",IF(AC90&lt;=AB90,"Oui","Non"))</f>
        <v/>
      </c>
      <c r="AG90" s="10">
        <f>IF(A90="","",IF(AND(H90="Oui",AD90="Oui",AE90="Oui",AF90="Oui",K90="Nue"),"Éligible","À vérifier"))</f>
        <v/>
      </c>
      <c r="AH90" s="3" t="n"/>
    </row>
    <row r="91">
      <c r="A91" s="2" t="n"/>
      <c r="B91" s="3" t="n"/>
      <c r="C91" s="3" t="n"/>
      <c r="D91" s="2" t="n"/>
      <c r="E91" s="3" t="n"/>
      <c r="F91" s="3" t="n"/>
      <c r="G91" s="2" t="n"/>
      <c r="H91" s="4" t="n"/>
      <c r="I91" s="5" t="n"/>
      <c r="J91" s="5" t="n"/>
      <c r="K91" s="4" t="n"/>
      <c r="L91" s="4" t="n"/>
      <c r="M91" s="6" t="n"/>
      <c r="N91" s="6" t="n"/>
      <c r="O91" s="6" t="n"/>
      <c r="P91" s="6" t="n"/>
      <c r="Q91" s="11">
        <f>IF(A91="","",SUM(M91:P91))</f>
        <v/>
      </c>
      <c r="R91" s="12">
        <f>IF(A91="","",IFERROR(O91/Q91,0))</f>
        <v/>
      </c>
      <c r="S91" s="11">
        <f>IF(A91="","",MIN(Q91,'Calcul &amp; synthèse'!$B$14,Y91*'Calcul &amp; synthèse'!$B$15))</f>
        <v/>
      </c>
      <c r="T91" s="11">
        <f>IF(A91="","",IF(AG91="Éligible",S91,0))</f>
        <v/>
      </c>
      <c r="U91" s="12">
        <f>IF(A91="","",IFERROR(VLOOKUP(L91,'Calcul &amp; synthèse'!$B$8:$C$10,2,FALSE),0))</f>
        <v/>
      </c>
      <c r="V91" s="11">
        <f>IF(A91="","",T91*U91)</f>
        <v/>
      </c>
      <c r="W91" s="11">
        <f>IF(A91="","",IFERROR(V91/L91,0))</f>
        <v/>
      </c>
      <c r="X91" s="6" t="n"/>
      <c r="Y91" s="9" t="n"/>
      <c r="Z91" s="11">
        <f>IF(A91="","",IFERROR(X91/Y91,0))</f>
        <v/>
      </c>
      <c r="AA91" s="6" t="n"/>
      <c r="AB91" s="6" t="n"/>
      <c r="AC91" s="6" t="n"/>
      <c r="AD91" s="13">
        <f>IF(A91="","",IF(R91&gt;='Calcul &amp; synthèse'!$B$13,"Oui","Non"))</f>
        <v/>
      </c>
      <c r="AE91" s="13">
        <f>IF(A91="","",IF(Z91&lt;=AA91,"Oui","Non"))</f>
        <v/>
      </c>
      <c r="AF91" s="13">
        <f>IF(A91="","",IF(AC91&lt;=AB91,"Oui","Non"))</f>
        <v/>
      </c>
      <c r="AG91" s="13">
        <f>IF(A91="","",IF(AND(H91="Oui",AD91="Oui",AE91="Oui",AF91="Oui",K91="Nue"),"Éligible","À vérifier"))</f>
        <v/>
      </c>
      <c r="AH91" s="3" t="n"/>
    </row>
    <row r="92">
      <c r="A92" s="2" t="n"/>
      <c r="B92" s="3" t="n"/>
      <c r="C92" s="3" t="n"/>
      <c r="D92" s="2" t="n"/>
      <c r="E92" s="3" t="n"/>
      <c r="F92" s="3" t="n"/>
      <c r="G92" s="2" t="n"/>
      <c r="H92" s="4" t="n"/>
      <c r="I92" s="5" t="n"/>
      <c r="J92" s="5" t="n"/>
      <c r="K92" s="4" t="n"/>
      <c r="L92" s="4" t="n"/>
      <c r="M92" s="6" t="n"/>
      <c r="N92" s="6" t="n"/>
      <c r="O92" s="6" t="n"/>
      <c r="P92" s="6" t="n"/>
      <c r="Q92" s="7">
        <f>IF(A92="","",SUM(M92:P92))</f>
        <v/>
      </c>
      <c r="R92" s="8">
        <f>IF(A92="","",IFERROR(O92/Q92,0))</f>
        <v/>
      </c>
      <c r="S92" s="7">
        <f>IF(A92="","",MIN(Q92,'Calcul &amp; synthèse'!$B$14,Y92*'Calcul &amp; synthèse'!$B$15))</f>
        <v/>
      </c>
      <c r="T92" s="7">
        <f>IF(A92="","",IF(AG92="Éligible",S92,0))</f>
        <v/>
      </c>
      <c r="U92" s="8">
        <f>IF(A92="","",IFERROR(VLOOKUP(L92,'Calcul &amp; synthèse'!$B$8:$C$10,2,FALSE),0))</f>
        <v/>
      </c>
      <c r="V92" s="7">
        <f>IF(A92="","",T92*U92)</f>
        <v/>
      </c>
      <c r="W92" s="7">
        <f>IF(A92="","",IFERROR(V92/L92,0))</f>
        <v/>
      </c>
      <c r="X92" s="6" t="n"/>
      <c r="Y92" s="9" t="n"/>
      <c r="Z92" s="7">
        <f>IF(A92="","",IFERROR(X92/Y92,0))</f>
        <v/>
      </c>
      <c r="AA92" s="6" t="n"/>
      <c r="AB92" s="6" t="n"/>
      <c r="AC92" s="6" t="n"/>
      <c r="AD92" s="10">
        <f>IF(A92="","",IF(R92&gt;='Calcul &amp; synthèse'!$B$13,"Oui","Non"))</f>
        <v/>
      </c>
      <c r="AE92" s="10">
        <f>IF(A92="","",IF(Z92&lt;=AA92,"Oui","Non"))</f>
        <v/>
      </c>
      <c r="AF92" s="10">
        <f>IF(A92="","",IF(AC92&lt;=AB92,"Oui","Non"))</f>
        <v/>
      </c>
      <c r="AG92" s="10">
        <f>IF(A92="","",IF(AND(H92="Oui",AD92="Oui",AE92="Oui",AF92="Oui",K92="Nue"),"Éligible","À vérifier"))</f>
        <v/>
      </c>
      <c r="AH92" s="3" t="n"/>
    </row>
    <row r="93">
      <c r="A93" s="2" t="n"/>
      <c r="B93" s="3" t="n"/>
      <c r="C93" s="3" t="n"/>
      <c r="D93" s="2" t="n"/>
      <c r="E93" s="3" t="n"/>
      <c r="F93" s="3" t="n"/>
      <c r="G93" s="2" t="n"/>
      <c r="H93" s="4" t="n"/>
      <c r="I93" s="5" t="n"/>
      <c r="J93" s="5" t="n"/>
      <c r="K93" s="4" t="n"/>
      <c r="L93" s="4" t="n"/>
      <c r="M93" s="6" t="n"/>
      <c r="N93" s="6" t="n"/>
      <c r="O93" s="6" t="n"/>
      <c r="P93" s="6" t="n"/>
      <c r="Q93" s="11">
        <f>IF(A93="","",SUM(M93:P93))</f>
        <v/>
      </c>
      <c r="R93" s="12">
        <f>IF(A93="","",IFERROR(O93/Q93,0))</f>
        <v/>
      </c>
      <c r="S93" s="11">
        <f>IF(A93="","",MIN(Q93,'Calcul &amp; synthèse'!$B$14,Y93*'Calcul &amp; synthèse'!$B$15))</f>
        <v/>
      </c>
      <c r="T93" s="11">
        <f>IF(A93="","",IF(AG93="Éligible",S93,0))</f>
        <v/>
      </c>
      <c r="U93" s="12">
        <f>IF(A93="","",IFERROR(VLOOKUP(L93,'Calcul &amp; synthèse'!$B$8:$C$10,2,FALSE),0))</f>
        <v/>
      </c>
      <c r="V93" s="11">
        <f>IF(A93="","",T93*U93)</f>
        <v/>
      </c>
      <c r="W93" s="11">
        <f>IF(A93="","",IFERROR(V93/L93,0))</f>
        <v/>
      </c>
      <c r="X93" s="6" t="n"/>
      <c r="Y93" s="9" t="n"/>
      <c r="Z93" s="11">
        <f>IF(A93="","",IFERROR(X93/Y93,0))</f>
        <v/>
      </c>
      <c r="AA93" s="6" t="n"/>
      <c r="AB93" s="6" t="n"/>
      <c r="AC93" s="6" t="n"/>
      <c r="AD93" s="13">
        <f>IF(A93="","",IF(R93&gt;='Calcul &amp; synthèse'!$B$13,"Oui","Non"))</f>
        <v/>
      </c>
      <c r="AE93" s="13">
        <f>IF(A93="","",IF(Z93&lt;=AA93,"Oui","Non"))</f>
        <v/>
      </c>
      <c r="AF93" s="13">
        <f>IF(A93="","",IF(AC93&lt;=AB93,"Oui","Non"))</f>
        <v/>
      </c>
      <c r="AG93" s="13">
        <f>IF(A93="","",IF(AND(H93="Oui",AD93="Oui",AE93="Oui",AF93="Oui",K93="Nue"),"Éligible","À vérifier"))</f>
        <v/>
      </c>
      <c r="AH93" s="3" t="n"/>
    </row>
    <row r="94">
      <c r="A94" s="2" t="n"/>
      <c r="B94" s="3" t="n"/>
      <c r="C94" s="3" t="n"/>
      <c r="D94" s="2" t="n"/>
      <c r="E94" s="3" t="n"/>
      <c r="F94" s="3" t="n"/>
      <c r="G94" s="2" t="n"/>
      <c r="H94" s="4" t="n"/>
      <c r="I94" s="5" t="n"/>
      <c r="J94" s="5" t="n"/>
      <c r="K94" s="4" t="n"/>
      <c r="L94" s="4" t="n"/>
      <c r="M94" s="6" t="n"/>
      <c r="N94" s="6" t="n"/>
      <c r="O94" s="6" t="n"/>
      <c r="P94" s="6" t="n"/>
      <c r="Q94" s="7">
        <f>IF(A94="","",SUM(M94:P94))</f>
        <v/>
      </c>
      <c r="R94" s="8">
        <f>IF(A94="","",IFERROR(O94/Q94,0))</f>
        <v/>
      </c>
      <c r="S94" s="7">
        <f>IF(A94="","",MIN(Q94,'Calcul &amp; synthèse'!$B$14,Y94*'Calcul &amp; synthèse'!$B$15))</f>
        <v/>
      </c>
      <c r="T94" s="7">
        <f>IF(A94="","",IF(AG94="Éligible",S94,0))</f>
        <v/>
      </c>
      <c r="U94" s="8">
        <f>IF(A94="","",IFERROR(VLOOKUP(L94,'Calcul &amp; synthèse'!$B$8:$C$10,2,FALSE),0))</f>
        <v/>
      </c>
      <c r="V94" s="7">
        <f>IF(A94="","",T94*U94)</f>
        <v/>
      </c>
      <c r="W94" s="7">
        <f>IF(A94="","",IFERROR(V94/L94,0))</f>
        <v/>
      </c>
      <c r="X94" s="6" t="n"/>
      <c r="Y94" s="9" t="n"/>
      <c r="Z94" s="7">
        <f>IF(A94="","",IFERROR(X94/Y94,0))</f>
        <v/>
      </c>
      <c r="AA94" s="6" t="n"/>
      <c r="AB94" s="6" t="n"/>
      <c r="AC94" s="6" t="n"/>
      <c r="AD94" s="10">
        <f>IF(A94="","",IF(R94&gt;='Calcul &amp; synthèse'!$B$13,"Oui","Non"))</f>
        <v/>
      </c>
      <c r="AE94" s="10">
        <f>IF(A94="","",IF(Z94&lt;=AA94,"Oui","Non"))</f>
        <v/>
      </c>
      <c r="AF94" s="10">
        <f>IF(A94="","",IF(AC94&lt;=AB94,"Oui","Non"))</f>
        <v/>
      </c>
      <c r="AG94" s="10">
        <f>IF(A94="","",IF(AND(H94="Oui",AD94="Oui",AE94="Oui",AF94="Oui",K94="Nue"),"Éligible","À vérifier"))</f>
        <v/>
      </c>
      <c r="AH94" s="3" t="n"/>
    </row>
    <row r="95">
      <c r="A95" s="2" t="n"/>
      <c r="B95" s="3" t="n"/>
      <c r="C95" s="3" t="n"/>
      <c r="D95" s="2" t="n"/>
      <c r="E95" s="3" t="n"/>
      <c r="F95" s="3" t="n"/>
      <c r="G95" s="2" t="n"/>
      <c r="H95" s="4" t="n"/>
      <c r="I95" s="5" t="n"/>
      <c r="J95" s="5" t="n"/>
      <c r="K95" s="4" t="n"/>
      <c r="L95" s="4" t="n"/>
      <c r="M95" s="6" t="n"/>
      <c r="N95" s="6" t="n"/>
      <c r="O95" s="6" t="n"/>
      <c r="P95" s="6" t="n"/>
      <c r="Q95" s="11">
        <f>IF(A95="","",SUM(M95:P95))</f>
        <v/>
      </c>
      <c r="R95" s="12">
        <f>IF(A95="","",IFERROR(O95/Q95,0))</f>
        <v/>
      </c>
      <c r="S95" s="11">
        <f>IF(A95="","",MIN(Q95,'Calcul &amp; synthèse'!$B$14,Y95*'Calcul &amp; synthèse'!$B$15))</f>
        <v/>
      </c>
      <c r="T95" s="11">
        <f>IF(A95="","",IF(AG95="Éligible",S95,0))</f>
        <v/>
      </c>
      <c r="U95" s="12">
        <f>IF(A95="","",IFERROR(VLOOKUP(L95,'Calcul &amp; synthèse'!$B$8:$C$10,2,FALSE),0))</f>
        <v/>
      </c>
      <c r="V95" s="11">
        <f>IF(A95="","",T95*U95)</f>
        <v/>
      </c>
      <c r="W95" s="11">
        <f>IF(A95="","",IFERROR(V95/L95,0))</f>
        <v/>
      </c>
      <c r="X95" s="6" t="n"/>
      <c r="Y95" s="9" t="n"/>
      <c r="Z95" s="11">
        <f>IF(A95="","",IFERROR(X95/Y95,0))</f>
        <v/>
      </c>
      <c r="AA95" s="6" t="n"/>
      <c r="AB95" s="6" t="n"/>
      <c r="AC95" s="6" t="n"/>
      <c r="AD95" s="13">
        <f>IF(A95="","",IF(R95&gt;='Calcul &amp; synthèse'!$B$13,"Oui","Non"))</f>
        <v/>
      </c>
      <c r="AE95" s="13">
        <f>IF(A95="","",IF(Z95&lt;=AA95,"Oui","Non"))</f>
        <v/>
      </c>
      <c r="AF95" s="13">
        <f>IF(A95="","",IF(AC95&lt;=AB95,"Oui","Non"))</f>
        <v/>
      </c>
      <c r="AG95" s="13">
        <f>IF(A95="","",IF(AND(H95="Oui",AD95="Oui",AE95="Oui",AF95="Oui",K95="Nue"),"Éligible","À vérifier"))</f>
        <v/>
      </c>
      <c r="AH95" s="3" t="n"/>
    </row>
    <row r="96">
      <c r="A96" s="2" t="n"/>
      <c r="B96" s="3" t="n"/>
      <c r="C96" s="3" t="n"/>
      <c r="D96" s="2" t="n"/>
      <c r="E96" s="3" t="n"/>
      <c r="F96" s="3" t="n"/>
      <c r="G96" s="2" t="n"/>
      <c r="H96" s="4" t="n"/>
      <c r="I96" s="5" t="n"/>
      <c r="J96" s="5" t="n"/>
      <c r="K96" s="4" t="n"/>
      <c r="L96" s="4" t="n"/>
      <c r="M96" s="6" t="n"/>
      <c r="N96" s="6" t="n"/>
      <c r="O96" s="6" t="n"/>
      <c r="P96" s="6" t="n"/>
      <c r="Q96" s="7">
        <f>IF(A96="","",SUM(M96:P96))</f>
        <v/>
      </c>
      <c r="R96" s="8">
        <f>IF(A96="","",IFERROR(O96/Q96,0))</f>
        <v/>
      </c>
      <c r="S96" s="7">
        <f>IF(A96="","",MIN(Q96,'Calcul &amp; synthèse'!$B$14,Y96*'Calcul &amp; synthèse'!$B$15))</f>
        <v/>
      </c>
      <c r="T96" s="7">
        <f>IF(A96="","",IF(AG96="Éligible",S96,0))</f>
        <v/>
      </c>
      <c r="U96" s="8">
        <f>IF(A96="","",IFERROR(VLOOKUP(L96,'Calcul &amp; synthèse'!$B$8:$C$10,2,FALSE),0))</f>
        <v/>
      </c>
      <c r="V96" s="7">
        <f>IF(A96="","",T96*U96)</f>
        <v/>
      </c>
      <c r="W96" s="7">
        <f>IF(A96="","",IFERROR(V96/L96,0))</f>
        <v/>
      </c>
      <c r="X96" s="6" t="n"/>
      <c r="Y96" s="9" t="n"/>
      <c r="Z96" s="7">
        <f>IF(A96="","",IFERROR(X96/Y96,0))</f>
        <v/>
      </c>
      <c r="AA96" s="6" t="n"/>
      <c r="AB96" s="6" t="n"/>
      <c r="AC96" s="6" t="n"/>
      <c r="AD96" s="10">
        <f>IF(A96="","",IF(R96&gt;='Calcul &amp; synthèse'!$B$13,"Oui","Non"))</f>
        <v/>
      </c>
      <c r="AE96" s="10">
        <f>IF(A96="","",IF(Z96&lt;=AA96,"Oui","Non"))</f>
        <v/>
      </c>
      <c r="AF96" s="10">
        <f>IF(A96="","",IF(AC96&lt;=AB96,"Oui","Non"))</f>
        <v/>
      </c>
      <c r="AG96" s="10">
        <f>IF(A96="","",IF(AND(H96="Oui",AD96="Oui",AE96="Oui",AF96="Oui",K96="Nue"),"Éligible","À vérifier"))</f>
        <v/>
      </c>
      <c r="AH96" s="3" t="n"/>
    </row>
    <row r="97">
      <c r="A97" s="2" t="n"/>
      <c r="B97" s="3" t="n"/>
      <c r="C97" s="3" t="n"/>
      <c r="D97" s="2" t="n"/>
      <c r="E97" s="3" t="n"/>
      <c r="F97" s="3" t="n"/>
      <c r="G97" s="2" t="n"/>
      <c r="H97" s="4" t="n"/>
      <c r="I97" s="5" t="n"/>
      <c r="J97" s="5" t="n"/>
      <c r="K97" s="4" t="n"/>
      <c r="L97" s="4" t="n"/>
      <c r="M97" s="6" t="n"/>
      <c r="N97" s="6" t="n"/>
      <c r="O97" s="6" t="n"/>
      <c r="P97" s="6" t="n"/>
      <c r="Q97" s="11">
        <f>IF(A97="","",SUM(M97:P97))</f>
        <v/>
      </c>
      <c r="R97" s="12">
        <f>IF(A97="","",IFERROR(O97/Q97,0))</f>
        <v/>
      </c>
      <c r="S97" s="11">
        <f>IF(A97="","",MIN(Q97,'Calcul &amp; synthèse'!$B$14,Y97*'Calcul &amp; synthèse'!$B$15))</f>
        <v/>
      </c>
      <c r="T97" s="11">
        <f>IF(A97="","",IF(AG97="Éligible",S97,0))</f>
        <v/>
      </c>
      <c r="U97" s="12">
        <f>IF(A97="","",IFERROR(VLOOKUP(L97,'Calcul &amp; synthèse'!$B$8:$C$10,2,FALSE),0))</f>
        <v/>
      </c>
      <c r="V97" s="11">
        <f>IF(A97="","",T97*U97)</f>
        <v/>
      </c>
      <c r="W97" s="11">
        <f>IF(A97="","",IFERROR(V97/L97,0))</f>
        <v/>
      </c>
      <c r="X97" s="6" t="n"/>
      <c r="Y97" s="9" t="n"/>
      <c r="Z97" s="11">
        <f>IF(A97="","",IFERROR(X97/Y97,0))</f>
        <v/>
      </c>
      <c r="AA97" s="6" t="n"/>
      <c r="AB97" s="6" t="n"/>
      <c r="AC97" s="6" t="n"/>
      <c r="AD97" s="13">
        <f>IF(A97="","",IF(R97&gt;='Calcul &amp; synthèse'!$B$13,"Oui","Non"))</f>
        <v/>
      </c>
      <c r="AE97" s="13">
        <f>IF(A97="","",IF(Z97&lt;=AA97,"Oui","Non"))</f>
        <v/>
      </c>
      <c r="AF97" s="13">
        <f>IF(A97="","",IF(AC97&lt;=AB97,"Oui","Non"))</f>
        <v/>
      </c>
      <c r="AG97" s="13">
        <f>IF(A97="","",IF(AND(H97="Oui",AD97="Oui",AE97="Oui",AF97="Oui",K97="Nue"),"Éligible","À vérifier"))</f>
        <v/>
      </c>
      <c r="AH97" s="3" t="n"/>
    </row>
    <row r="98">
      <c r="A98" s="2" t="n"/>
      <c r="B98" s="3" t="n"/>
      <c r="C98" s="3" t="n"/>
      <c r="D98" s="2" t="n"/>
      <c r="E98" s="3" t="n"/>
      <c r="F98" s="3" t="n"/>
      <c r="G98" s="2" t="n"/>
      <c r="H98" s="4" t="n"/>
      <c r="I98" s="5" t="n"/>
      <c r="J98" s="5" t="n"/>
      <c r="K98" s="4" t="n"/>
      <c r="L98" s="4" t="n"/>
      <c r="M98" s="6" t="n"/>
      <c r="N98" s="6" t="n"/>
      <c r="O98" s="6" t="n"/>
      <c r="P98" s="6" t="n"/>
      <c r="Q98" s="7">
        <f>IF(A98="","",SUM(M98:P98))</f>
        <v/>
      </c>
      <c r="R98" s="8">
        <f>IF(A98="","",IFERROR(O98/Q98,0))</f>
        <v/>
      </c>
      <c r="S98" s="7">
        <f>IF(A98="","",MIN(Q98,'Calcul &amp; synthèse'!$B$14,Y98*'Calcul &amp; synthèse'!$B$15))</f>
        <v/>
      </c>
      <c r="T98" s="7">
        <f>IF(A98="","",IF(AG98="Éligible",S98,0))</f>
        <v/>
      </c>
      <c r="U98" s="8">
        <f>IF(A98="","",IFERROR(VLOOKUP(L98,'Calcul &amp; synthèse'!$B$8:$C$10,2,FALSE),0))</f>
        <v/>
      </c>
      <c r="V98" s="7">
        <f>IF(A98="","",T98*U98)</f>
        <v/>
      </c>
      <c r="W98" s="7">
        <f>IF(A98="","",IFERROR(V98/L98,0))</f>
        <v/>
      </c>
      <c r="X98" s="6" t="n"/>
      <c r="Y98" s="9" t="n"/>
      <c r="Z98" s="7">
        <f>IF(A98="","",IFERROR(X98/Y98,0))</f>
        <v/>
      </c>
      <c r="AA98" s="6" t="n"/>
      <c r="AB98" s="6" t="n"/>
      <c r="AC98" s="6" t="n"/>
      <c r="AD98" s="10">
        <f>IF(A98="","",IF(R98&gt;='Calcul &amp; synthèse'!$B$13,"Oui","Non"))</f>
        <v/>
      </c>
      <c r="AE98" s="10">
        <f>IF(A98="","",IF(Z98&lt;=AA98,"Oui","Non"))</f>
        <v/>
      </c>
      <c r="AF98" s="10">
        <f>IF(A98="","",IF(AC98&lt;=AB98,"Oui","Non"))</f>
        <v/>
      </c>
      <c r="AG98" s="10">
        <f>IF(A98="","",IF(AND(H98="Oui",AD98="Oui",AE98="Oui",AF98="Oui",K98="Nue"),"Éligible","À vérifier"))</f>
        <v/>
      </c>
      <c r="AH98" s="3" t="n"/>
    </row>
    <row r="99">
      <c r="A99" s="2" t="n"/>
      <c r="B99" s="3" t="n"/>
      <c r="C99" s="3" t="n"/>
      <c r="D99" s="2" t="n"/>
      <c r="E99" s="3" t="n"/>
      <c r="F99" s="3" t="n"/>
      <c r="G99" s="2" t="n"/>
      <c r="H99" s="4" t="n"/>
      <c r="I99" s="5" t="n"/>
      <c r="J99" s="5" t="n"/>
      <c r="K99" s="4" t="n"/>
      <c r="L99" s="4" t="n"/>
      <c r="M99" s="6" t="n"/>
      <c r="N99" s="6" t="n"/>
      <c r="O99" s="6" t="n"/>
      <c r="P99" s="6" t="n"/>
      <c r="Q99" s="11">
        <f>IF(A99="","",SUM(M99:P99))</f>
        <v/>
      </c>
      <c r="R99" s="12">
        <f>IF(A99="","",IFERROR(O99/Q99,0))</f>
        <v/>
      </c>
      <c r="S99" s="11">
        <f>IF(A99="","",MIN(Q99,'Calcul &amp; synthèse'!$B$14,Y99*'Calcul &amp; synthèse'!$B$15))</f>
        <v/>
      </c>
      <c r="T99" s="11">
        <f>IF(A99="","",IF(AG99="Éligible",S99,0))</f>
        <v/>
      </c>
      <c r="U99" s="12">
        <f>IF(A99="","",IFERROR(VLOOKUP(L99,'Calcul &amp; synthèse'!$B$8:$C$10,2,FALSE),0))</f>
        <v/>
      </c>
      <c r="V99" s="11">
        <f>IF(A99="","",T99*U99)</f>
        <v/>
      </c>
      <c r="W99" s="11">
        <f>IF(A99="","",IFERROR(V99/L99,0))</f>
        <v/>
      </c>
      <c r="X99" s="6" t="n"/>
      <c r="Y99" s="9" t="n"/>
      <c r="Z99" s="11">
        <f>IF(A99="","",IFERROR(X99/Y99,0))</f>
        <v/>
      </c>
      <c r="AA99" s="6" t="n"/>
      <c r="AB99" s="6" t="n"/>
      <c r="AC99" s="6" t="n"/>
      <c r="AD99" s="13">
        <f>IF(A99="","",IF(R99&gt;='Calcul &amp; synthèse'!$B$13,"Oui","Non"))</f>
        <v/>
      </c>
      <c r="AE99" s="13">
        <f>IF(A99="","",IF(Z99&lt;=AA99,"Oui","Non"))</f>
        <v/>
      </c>
      <c r="AF99" s="13">
        <f>IF(A99="","",IF(AC99&lt;=AB99,"Oui","Non"))</f>
        <v/>
      </c>
      <c r="AG99" s="13">
        <f>IF(A99="","",IF(AND(H99="Oui",AD99="Oui",AE99="Oui",AF99="Oui",K99="Nue"),"Éligible","À vérifier"))</f>
        <v/>
      </c>
      <c r="AH99" s="3" t="n"/>
    </row>
    <row r="100">
      <c r="A100" s="2" t="n"/>
      <c r="B100" s="3" t="n"/>
      <c r="C100" s="3" t="n"/>
      <c r="D100" s="2" t="n"/>
      <c r="E100" s="3" t="n"/>
      <c r="F100" s="3" t="n"/>
      <c r="G100" s="2" t="n"/>
      <c r="H100" s="4" t="n"/>
      <c r="I100" s="5" t="n"/>
      <c r="J100" s="5" t="n"/>
      <c r="K100" s="4" t="n"/>
      <c r="L100" s="4" t="n"/>
      <c r="M100" s="6" t="n"/>
      <c r="N100" s="6" t="n"/>
      <c r="O100" s="6" t="n"/>
      <c r="P100" s="6" t="n"/>
      <c r="Q100" s="7">
        <f>IF(A100="","",SUM(M100:P100))</f>
        <v/>
      </c>
      <c r="R100" s="8">
        <f>IF(A100="","",IFERROR(O100/Q100,0))</f>
        <v/>
      </c>
      <c r="S100" s="7">
        <f>IF(A100="","",MIN(Q100,'Calcul &amp; synthèse'!$B$14,Y100*'Calcul &amp; synthèse'!$B$15))</f>
        <v/>
      </c>
      <c r="T100" s="7">
        <f>IF(A100="","",IF(AG100="Éligible",S100,0))</f>
        <v/>
      </c>
      <c r="U100" s="8">
        <f>IF(A100="","",IFERROR(VLOOKUP(L100,'Calcul &amp; synthèse'!$B$8:$C$10,2,FALSE),0))</f>
        <v/>
      </c>
      <c r="V100" s="7">
        <f>IF(A100="","",T100*U100)</f>
        <v/>
      </c>
      <c r="W100" s="7">
        <f>IF(A100="","",IFERROR(V100/L100,0))</f>
        <v/>
      </c>
      <c r="X100" s="6" t="n"/>
      <c r="Y100" s="9" t="n"/>
      <c r="Z100" s="7">
        <f>IF(A100="","",IFERROR(X100/Y100,0))</f>
        <v/>
      </c>
      <c r="AA100" s="6" t="n"/>
      <c r="AB100" s="6" t="n"/>
      <c r="AC100" s="6" t="n"/>
      <c r="AD100" s="10">
        <f>IF(A100="","",IF(R100&gt;='Calcul &amp; synthèse'!$B$13,"Oui","Non"))</f>
        <v/>
      </c>
      <c r="AE100" s="10">
        <f>IF(A100="","",IF(Z100&lt;=AA100,"Oui","Non"))</f>
        <v/>
      </c>
      <c r="AF100" s="10">
        <f>IF(A100="","",IF(AC100&lt;=AB100,"Oui","Non"))</f>
        <v/>
      </c>
      <c r="AG100" s="10">
        <f>IF(A100="","",IF(AND(H100="Oui",AD100="Oui",AE100="Oui",AF100="Oui",K100="Nue"),"Éligible","À vérifier"))</f>
        <v/>
      </c>
      <c r="AH100" s="3" t="n"/>
    </row>
    <row r="101">
      <c r="A101" s="2" t="n"/>
      <c r="B101" s="3" t="n"/>
      <c r="C101" s="3" t="n"/>
      <c r="D101" s="2" t="n"/>
      <c r="E101" s="3" t="n"/>
      <c r="F101" s="3" t="n"/>
      <c r="G101" s="2" t="n"/>
      <c r="H101" s="4" t="n"/>
      <c r="I101" s="5" t="n"/>
      <c r="J101" s="5" t="n"/>
      <c r="K101" s="4" t="n"/>
      <c r="L101" s="4" t="n"/>
      <c r="M101" s="6" t="n"/>
      <c r="N101" s="6" t="n"/>
      <c r="O101" s="6" t="n"/>
      <c r="P101" s="6" t="n"/>
      <c r="Q101" s="11">
        <f>IF(A101="","",SUM(M101:P101))</f>
        <v/>
      </c>
      <c r="R101" s="12">
        <f>IF(A101="","",IFERROR(O101/Q101,0))</f>
        <v/>
      </c>
      <c r="S101" s="11">
        <f>IF(A101="","",MIN(Q101,'Calcul &amp; synthèse'!$B$14,Y101*'Calcul &amp; synthèse'!$B$15))</f>
        <v/>
      </c>
      <c r="T101" s="11">
        <f>IF(A101="","",IF(AG101="Éligible",S101,0))</f>
        <v/>
      </c>
      <c r="U101" s="12">
        <f>IF(A101="","",IFERROR(VLOOKUP(L101,'Calcul &amp; synthèse'!$B$8:$C$10,2,FALSE),0))</f>
        <v/>
      </c>
      <c r="V101" s="11">
        <f>IF(A101="","",T101*U101)</f>
        <v/>
      </c>
      <c r="W101" s="11">
        <f>IF(A101="","",IFERROR(V101/L101,0))</f>
        <v/>
      </c>
      <c r="X101" s="6" t="n"/>
      <c r="Y101" s="9" t="n"/>
      <c r="Z101" s="11">
        <f>IF(A101="","",IFERROR(X101/Y101,0))</f>
        <v/>
      </c>
      <c r="AA101" s="6" t="n"/>
      <c r="AB101" s="6" t="n"/>
      <c r="AC101" s="6" t="n"/>
      <c r="AD101" s="13">
        <f>IF(A101="","",IF(R101&gt;='Calcul &amp; synthèse'!$B$13,"Oui","Non"))</f>
        <v/>
      </c>
      <c r="AE101" s="13">
        <f>IF(A101="","",IF(Z101&lt;=AA101,"Oui","Non"))</f>
        <v/>
      </c>
      <c r="AF101" s="13">
        <f>IF(A101="","",IF(AC101&lt;=AB101,"Oui","Non"))</f>
        <v/>
      </c>
      <c r="AG101" s="13">
        <f>IF(A101="","",IF(AND(H101="Oui",AD101="Oui",AE101="Oui",AF101="Oui",K101="Nue"),"Éligible","À vérifier"))</f>
        <v/>
      </c>
      <c r="AH101" s="3" t="n"/>
    </row>
  </sheetData>
  <autoFilter ref="A1:AH101"/>
  <conditionalFormatting sqref="R2:R101">
    <cfRule type="expression" priority="1" dxfId="0">
      <formula>AND($A2&lt;&gt;"",$AD2="Non")</formula>
    </cfRule>
  </conditionalFormatting>
  <conditionalFormatting sqref="Q2:Q101">
    <cfRule type="expression" priority="2" dxfId="0">
      <formula>AND($A2&lt;&gt;"",$Q2&gt;$S2)</formula>
    </cfRule>
  </conditionalFormatting>
  <conditionalFormatting sqref="K2:K101">
    <cfRule type="expression" priority="3" dxfId="0">
      <formula>AND($A2&lt;&gt;"",$K2="Meublée")</formula>
    </cfRule>
  </conditionalFormatting>
  <conditionalFormatting sqref="AG2:AG101">
    <cfRule type="expression" priority="4" dxfId="1">
      <formula>$AG2="Éligible"</formula>
    </cfRule>
    <cfRule type="expression" priority="5" dxfId="0">
      <formula>$AG2="À vérifier"</formula>
    </cfRule>
  </conditionalFormatting>
  <conditionalFormatting sqref="V2:V101">
    <cfRule type="expression" priority="6" dxfId="1">
      <formula>AND($A2&lt;&gt;"",$V2&gt;0)</formula>
    </cfRule>
  </conditionalFormatting>
  <dataValidations count="8">
    <dataValidation sqref="C2:C101" showErrorMessage="1" showInputMessage="1" allowBlank="1" type="list">
      <formula1>"Direct,SCI soumise à l’IR"</formula1>
    </dataValidation>
    <dataValidation sqref="H2:H101" showErrorMessage="1" showInputMessage="1" allowBlank="1" type="list">
      <formula1>"Oui,Non"</formula1>
    </dataValidation>
    <dataValidation sqref="I2:J101" showErrorMessage="1" showInputMessage="1" allowBlank="1" type="date" operator="greaterThanOrEqual">
      <formula1>DATE(1900,1,1)</formula1>
    </dataValidation>
    <dataValidation sqref="K2:K101" showErrorMessage="1" showInputMessage="1" allowBlank="1" type="list">
      <formula1>"Nue,Meublée"</formula1>
    </dataValidation>
    <dataValidation sqref="L2:L101" showErrorMessage="1" showInputMessage="1" allowBlank="1" type="list">
      <formula1>"6,9,12"</formula1>
    </dataValidation>
    <dataValidation sqref="M2:P101" showErrorMessage="1" showInputMessage="1" allowBlank="1" type="decimal" operator="greaterThanOrEqual">
      <formula1>0</formula1>
    </dataValidation>
    <dataValidation sqref="X2:Y101" showErrorMessage="1" showInputMessage="1" allowBlank="1" type="decimal" operator="greaterThanOrEqual">
      <formula1>0</formula1>
    </dataValidation>
    <dataValidation sqref="AA2:AC10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5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5" customWidth="1" min="1" max="1"/>
    <col width="17" customWidth="1" min="2" max="2"/>
    <col width="20" customWidth="1" min="3" max="3"/>
    <col width="4" customWidth="1" min="4" max="4"/>
    <col width="34" customWidth="1" min="5" max="5"/>
    <col width="20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</cols>
  <sheetData>
    <row r="1" ht="30" customHeight="1">
      <c r="A1" s="14" t="inlineStr">
        <is>
          <t>Calcul du dispositif Denormandie — Synthèse 2026</t>
        </is>
      </c>
      <c r="B1" s="32" t="n"/>
      <c r="C1" s="32" t="n"/>
      <c r="D1" s="32" t="n"/>
      <c r="E1" s="32" t="n"/>
      <c r="F1" s="32" t="n"/>
      <c r="G1" s="32" t="n"/>
      <c r="H1" s="32" t="n"/>
      <c r="I1" s="32" t="n"/>
      <c r="J1" s="32" t="n"/>
      <c r="K1" s="32" t="n"/>
      <c r="L1" s="32" t="n"/>
      <c r="M1" s="32" t="n"/>
      <c r="N1" s="33" t="n"/>
    </row>
    <row r="2"/>
    <row r="3">
      <c r="E3" s="16" t="inlineStr">
        <is>
          <t>Indicateur</t>
        </is>
      </c>
      <c r="F3" s="16" t="inlineStr">
        <is>
          <t>Valeur</t>
        </is>
      </c>
    </row>
    <row r="4">
      <c r="E4" s="17" t="inlineStr">
        <is>
          <t>Réduction d’impôt totale estimée</t>
        </is>
      </c>
      <c r="F4" s="18">
        <f>SUM('Investissements'!$V$2:$V$101)</f>
        <v/>
      </c>
    </row>
    <row r="5">
      <c r="E5" s="19" t="inlineStr">
        <is>
          <t>Réduction annuelle moyenne</t>
        </is>
      </c>
      <c r="F5" s="20">
        <f>IFERROR(AVERAGE('Investissements'!$W$2:$W$101),0)</f>
        <v/>
      </c>
    </row>
    <row r="6">
      <c r="E6" s="17" t="inlineStr">
        <is>
          <t>Coût moyen des projets</t>
        </is>
      </c>
      <c r="F6" s="18">
        <f>IFERROR(AVERAGE('Investissements'!$Q$2:$Q$101),0)</f>
        <v/>
      </c>
    </row>
    <row r="7">
      <c r="A7" s="16" t="inlineStr">
        <is>
          <t>Table de correspondance</t>
        </is>
      </c>
      <c r="B7" s="16" t="inlineStr">
        <is>
          <t>Durée</t>
        </is>
      </c>
      <c r="C7" s="16" t="inlineStr">
        <is>
          <t>Taux métropole</t>
        </is>
      </c>
      <c r="E7" s="19" t="inlineStr">
        <is>
          <t>Part moyenne des travaux</t>
        </is>
      </c>
      <c r="F7" s="21">
        <f>IFERROR(AVERAGE('Investissements'!$R$2:$R$101),0)</f>
        <v/>
      </c>
    </row>
    <row r="8">
      <c r="A8" s="17" t="inlineStr">
        <is>
          <t>Taux métropole 6 ans</t>
        </is>
      </c>
      <c r="B8" s="4" t="n">
        <v>6</v>
      </c>
      <c r="C8" s="22" t="n">
        <v>0.12</v>
      </c>
      <c r="E8" s="17" t="inlineStr">
        <is>
          <t>Nombre de projets éligibles</t>
        </is>
      </c>
      <c r="F8" s="23">
        <f>COUNTIF('Investissements'!$AG$2:$AG$101,"Éligible")</f>
        <v/>
      </c>
    </row>
    <row r="9">
      <c r="A9" s="19" t="inlineStr">
        <is>
          <t>Taux métropole 9 ans</t>
        </is>
      </c>
      <c r="B9" s="4" t="n">
        <v>9</v>
      </c>
      <c r="C9" s="22" t="n">
        <v>0.18</v>
      </c>
      <c r="E9" s="19" t="inlineStr">
        <is>
          <t>Loyer mensuel moyen</t>
        </is>
      </c>
      <c r="F9" s="20">
        <f>IFERROR(AVERAGE('Investissements'!$X$2:$X$101),0)</f>
        <v/>
      </c>
    </row>
    <row r="10">
      <c r="A10" s="17" t="inlineStr">
        <is>
          <t>Taux métropole 12 ans</t>
        </is>
      </c>
      <c r="B10" s="4" t="n">
        <v>12</v>
      </c>
      <c r="C10" s="22" t="n">
        <v>0.21</v>
      </c>
      <c r="E10" s="17" t="inlineStr">
        <is>
          <t>Total des travaux éligibles</t>
        </is>
      </c>
      <c r="F10" s="18">
        <f>SUM('Investissements'!$O$2:$O$101)</f>
        <v/>
      </c>
    </row>
    <row r="11"/>
    <row r="12">
      <c r="A12" s="16" t="inlineStr">
        <is>
          <t>Paramètres réglementaires modifiables</t>
        </is>
      </c>
      <c r="B12" s="16" t="inlineStr">
        <is>
          <t>Valeur</t>
        </is>
      </c>
    </row>
    <row r="13">
      <c r="A13" s="19" t="inlineStr">
        <is>
          <t>Part minimale de travaux</t>
        </is>
      </c>
      <c r="B13" s="24" t="n">
        <v>0.25</v>
      </c>
    </row>
    <row r="14">
      <c r="A14" s="17" t="inlineStr">
        <is>
          <t>Plafond annuel d’investissement</t>
        </is>
      </c>
      <c r="B14" s="25" t="n">
        <v>300000</v>
      </c>
    </row>
    <row r="15">
      <c r="A15" s="19" t="inlineStr">
        <is>
          <t>Plafond de réduction par m²</t>
        </is>
      </c>
      <c r="B15" s="25" t="n">
        <v>5500</v>
      </c>
    </row>
    <row r="16">
      <c r="A16" s="17" t="inlineStr">
        <is>
          <t>Prélèvements sociaux indicatifs</t>
        </is>
      </c>
      <c r="B16" s="24" t="n">
        <v>0.172</v>
      </c>
    </row>
    <row r="17">
      <c r="A17" s="16" t="inlineStr">
        <is>
          <t>Taux indicatifs outre-mer</t>
        </is>
      </c>
      <c r="B17" s="16" t="inlineStr">
        <is>
          <t>Valeur</t>
        </is>
      </c>
    </row>
    <row r="18">
      <c r="A18" s="17" t="inlineStr">
        <is>
          <t>Taux outre-mer 6 ans</t>
        </is>
      </c>
      <c r="B18" s="24" t="n">
        <v>0.23</v>
      </c>
    </row>
    <row r="19">
      <c r="A19" s="19" t="inlineStr">
        <is>
          <t>Taux outre-mer 9 ans</t>
        </is>
      </c>
      <c r="B19" s="24" t="n">
        <v>0.29</v>
      </c>
    </row>
    <row r="20">
      <c r="A20" s="17" t="inlineStr">
        <is>
          <t>Taux outre-mer 12 ans</t>
        </is>
      </c>
      <c r="B20" s="24" t="n">
        <v>0.32</v>
      </c>
    </row>
    <row r="21"/>
    <row r="22"/>
    <row r="23">
      <c r="A23" s="16" t="inlineStr">
        <is>
          <t>Répartition des statuts</t>
        </is>
      </c>
      <c r="B23" s="16" t="inlineStr">
        <is>
          <t>Nombre de projets</t>
        </is>
      </c>
    </row>
    <row r="24">
      <c r="A24" s="17" t="inlineStr">
        <is>
          <t>Éligible</t>
        </is>
      </c>
      <c r="B24" s="26">
        <f>COUNTIF('Investissements'!$AG$2:$AG$101,"Éligible")</f>
        <v/>
      </c>
    </row>
    <row r="25">
      <c r="A25" s="19" t="inlineStr">
        <is>
          <t>À vérifier</t>
        </is>
      </c>
      <c r="B25" s="27">
        <f>COUNTIF('Investissements'!$AG$2:$AG$101,"À vérifier")</f>
        <v/>
      </c>
    </row>
  </sheetData>
  <mergeCells count="1">
    <mergeCell ref="A1:N1"/>
  </mergeCells>
  <conditionalFormatting sqref="F4:F10">
    <cfRule type="expression" priority="1" dxfId="1">
      <formula>F4&gt;0</formula>
    </cfRule>
  </conditionalFormatting>
  <conditionalFormatting sqref="B24">
    <cfRule type="expression" priority="2" dxfId="1">
      <formula>B24&gt;0</formula>
    </cfRule>
  </conditionalFormatting>
  <conditionalFormatting sqref="B25">
    <cfRule type="expression" priority="3" dxfId="0">
      <formula>B25&gt;0</formula>
    </cfRule>
  </conditionalFormatting>
  <dataValidations count="5">
    <dataValidation sqref="C8:C10" showErrorMessage="1" showInputMessage="1" allowBlank="0" type="decimal" operator="between">
      <formula1>0</formula1>
      <formula2>1</formula2>
    </dataValidation>
    <dataValidation sqref="B13" showErrorMessage="1" showInputMessage="1" allowBlank="0" type="decimal" operator="between">
      <formula1>0</formula1>
      <formula2>1</formula2>
    </dataValidation>
    <dataValidation sqref="B14:B15" showErrorMessage="1" showInputMessage="1" allowBlank="0" type="decimal" operator="greaterThanOrEqual">
      <formula1>0</formula1>
    </dataValidation>
    <dataValidation sqref="B16" showErrorMessage="1" showInputMessage="1" allowBlank="0" type="decimal" operator="between">
      <formula1>0</formula1>
      <formula2>1</formula2>
    </dataValidation>
    <dataValidation sqref="B18:B20" showErrorMessage="1" showInputMessage="1" allowBlank="0" type="decimal" operator="between">
      <formula1>0</formula1>
      <formula2>1</formula2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05" customWidth="1" min="2" max="2"/>
    <col width="3" customWidth="1" min="3" max="3"/>
    <col width="3" customWidth="1" min="4" max="4"/>
    <col width="3" customWidth="1" min="5" max="5"/>
    <col width="3" customWidth="1" min="6" max="6"/>
    <col width="3" customWidth="1" min="7" max="7"/>
    <col width="3" customWidth="1" min="8" max="8"/>
  </cols>
  <sheetData>
    <row r="1" ht="30" customHeight="1">
      <c r="A1" s="14" t="inlineStr">
        <is>
          <t>Mode d’emploi — Estimation Denormandie</t>
        </is>
      </c>
      <c r="B1" s="32" t="n"/>
      <c r="C1" s="32" t="n"/>
      <c r="D1" s="32" t="n"/>
      <c r="E1" s="32" t="n"/>
      <c r="F1" s="32" t="n"/>
      <c r="G1" s="32" t="n"/>
      <c r="H1" s="33" t="n"/>
    </row>
    <row r="2"/>
    <row r="3">
      <c r="A3" s="16" t="inlineStr">
        <is>
          <t>Rubrique</t>
        </is>
      </c>
      <c r="B3" s="16" t="inlineStr">
        <is>
          <t>Explication</t>
        </is>
      </c>
    </row>
    <row r="4" ht="48" customHeight="1">
      <c r="A4" s="28" t="inlineStr">
        <is>
          <t>Principe Denormandie</t>
        </is>
      </c>
      <c r="B4" s="29" t="inlineStr">
        <is>
          <t>Le dispositif vise l’acquisition d’un logement ancien avec travaux, suivie d’une mise en location nue sous engagement de durée.</t>
        </is>
      </c>
    </row>
    <row r="5" ht="48" customHeight="1">
      <c r="A5" s="30" t="inlineStr">
        <is>
          <t>Travaux</t>
        </is>
      </c>
      <c r="B5" s="31" t="inlineStr">
        <is>
          <t>Les travaux doivent représenter au moins 25 % du coût total de l’opération selon le paramètre modifiable de la feuille « Calcul &amp; synthèse ».</t>
        </is>
      </c>
    </row>
    <row r="6" ht="48" customHeight="1">
      <c r="A6" s="28" t="inlineStr">
        <is>
          <t>Engagement de location</t>
        </is>
      </c>
      <c r="B6" s="29" t="inlineStr">
        <is>
          <t>La durée d’engagement prise en compte est de 6, 9 ou 12 ans. Les taux métropole indicatifs associés sont de 12 %, 18 % et 21 %.</t>
        </is>
      </c>
    </row>
    <row r="7" ht="48" customHeight="1">
      <c r="A7" s="30" t="inlineStr">
        <is>
          <t>Plafonds d’investissement</t>
        </is>
      </c>
      <c r="B7" s="31" t="inlineStr">
        <is>
          <t>L’estimation applique un plafond annuel d’investissement de 300 000 € et une limite de 5 500 € par m², tous deux modifiables dans les paramètres.</t>
        </is>
      </c>
    </row>
    <row r="8" ht="48" customHeight="1">
      <c r="A8" s="28" t="inlineStr">
        <is>
          <t>Saisie des projets</t>
        </is>
      </c>
      <c r="B8" s="29" t="inlineStr">
        <is>
          <t>Renseignez ou modifiez les cellules jaunes de la feuille « Investissements ». Les cellules non jaunes contiennent des calculs automatiques et ne nécessitent pas de saisie.</t>
        </is>
      </c>
    </row>
    <row r="9" ht="48" customHeight="1">
      <c r="A9" s="30" t="inlineStr">
        <is>
          <t>Contrôles automatiques</t>
        </is>
      </c>
      <c r="B9" s="31" t="inlineStr">
        <is>
          <t>Le classeur signale en rouge une part de travaux insuffisante, un coût supérieur au plafond retenu ou une location meublée. Les résultats positifs apparaissent en vert.</t>
        </is>
      </c>
    </row>
    <row r="10" ht="48" customHeight="1">
      <c r="A10" s="28" t="inlineStr">
        <is>
          <t>Vérifications 2026</t>
        </is>
      </c>
      <c r="B10" s="29" t="inlineStr">
        <is>
          <t>Les plafonds de loyers, ressources, communes éligibles, dates applicables et conditions locales doivent être vérifiés selon la réglementation 2026 avant toute décision.</t>
        </is>
      </c>
    </row>
    <row r="11" ht="48" customHeight="1">
      <c r="A11" s="30" t="inlineStr">
        <is>
          <t>Avertissement</t>
        </is>
      </c>
      <c r="B11" s="31" t="inlineStr">
        <is>
          <t>Ce fichier fournit une estimation indicative. Il ne remplace pas une validation fiscale, notariale, administrative ou le conseil d’un professionnel compétent.</t>
        </is>
      </c>
    </row>
  </sheetData>
  <autoFilter ref="A3:B11"/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2026-09-07T12:06:48Z</dcterms:created>
  <dcterms:modified xmlns:dcterms="http://purl.org/dc/terms/" xmlns:xsi="http://www.w3.org/2001/XMLSchema-instance" xsi:type="dcterms:W3CDTF">2026-09-07T12:06:48Z</dcterms:modified>
</cp:coreProperties>
</file>