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Exploitation 2026" sheetId="2" state="visible" r:id="rId2"/>
    <sheet xmlns:r="http://schemas.openxmlformats.org/officeDocument/2006/relationships" name="Synthèse LMNP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'Paramètres'!$A$16:$N$116</definedName>
    <definedName name="_xlnm._FilterDatabase" localSheetId="1" hidden="1">'Exploitation 2026'!$A$3:$AB$103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,00 %"/>
    <numFmt numFmtId="166" formatCode="0 &quot;ans&quot;"/>
    <numFmt numFmtId="167" formatCode="# ##0,00 €"/>
    <numFmt numFmtId="168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b val="1"/>
      <color rgb="001F2937"/>
      <sz val="10"/>
    </font>
    <font>
      <name val="Aptos"/>
      <color rgb="001F2937"/>
      <sz val="10"/>
    </font>
    <font>
      <name val="Aptos"/>
      <b val="1"/>
      <color rgb="0022C55E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CFE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left" vertical="center" wrapText="1"/>
    </xf>
    <xf numFmtId="0" fontId="0" fillId="7" borderId="0" pivotButton="0" quotePrefix="0" xfId="0"/>
    <xf numFmtId="0" fontId="4" fillId="4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8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Recettes, charges, amortissements et résultat fiscal par bien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'Exploitation 2026'!H3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'Exploitation 2026'!$A$4:$A$103</f>
            </numRef>
          </cat>
          <val>
            <numRef>
              <f>'Exploitation 2026'!$H$4:$H$103</f>
            </numRef>
          </val>
        </ser>
        <ser>
          <idx val="1"/>
          <order val="1"/>
          <tx>
            <strRef>
              <f>'Exploitation 2026'!S3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'Exploitation 2026'!$A$4:$A$103</f>
            </numRef>
          </cat>
          <val>
            <numRef>
              <f>'Exploitation 2026'!$S$4:$S$103</f>
            </numRef>
          </val>
        </ser>
        <ser>
          <idx val="2"/>
          <order val="2"/>
          <tx>
            <strRef>
              <f>'Exploitation 2026'!X3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prstDash val="solid"/>
            </a:ln>
          </spPr>
          <cat>
            <numRef>
              <f>'Exploitation 2026'!$A$4:$A$103</f>
            </numRef>
          </cat>
          <val>
            <numRef>
              <f>'Exploitation 2026'!$X$4:$X$103</f>
            </numRef>
          </val>
        </ser>
        <ser>
          <idx val="3"/>
          <order val="3"/>
          <tx>
            <strRef>
              <f>'Exploitation 2026'!Z3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'Exploitation 2026'!$A$4:$A$103</f>
            </numRef>
          </cat>
          <val>
            <numRef>
              <f>'Exploitation 2026'!$Z$4:$Z$103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charges déductibles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 LMNP'!E4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 LMNP'!$D$5:$D$14</f>
            </numRef>
          </cat>
          <val>
            <numRef>
              <f>'Synthèse LMNP'!$E$5:$E$14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Résultat avant amortissement et résultat fiscal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'Exploitation 2026'!T3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'Exploitation 2026'!$A$4:$A$103</f>
            </numRef>
          </cat>
          <val>
            <numRef>
              <f>'Exploitation 2026'!$T$4:$T$103</f>
            </numRef>
          </val>
        </ser>
        <ser>
          <idx val="1"/>
          <order val="1"/>
          <tx>
            <strRef>
              <f>'Exploitation 2026'!Z3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'Exploitation 2026'!$A$4:$A$103</f>
            </numRef>
          </cat>
          <val>
            <numRef>
              <f>'Exploitation 2026'!$Z$4:$Z$103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41</row>
      <rowOff>0</rowOff>
    </from>
    <ext cx="792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6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24" customWidth="1" min="4" max="4"/>
    <col width="19" customWidth="1" min="5" max="5"/>
    <col width="23" customWidth="1" min="6" max="6"/>
    <col width="10" customWidth="1" min="7" max="7"/>
    <col width="18" customWidth="1" min="8" max="8"/>
    <col width="23" customWidth="1" min="9" max="9"/>
    <col width="21" customWidth="1" min="10" max="10"/>
    <col width="19" customWidth="1" min="11" max="11"/>
    <col width="20" customWidth="1" min="12" max="12"/>
    <col width="22" customWidth="1" min="13" max="13"/>
    <col width="20" customWidth="1" min="14" max="14"/>
  </cols>
  <sheetData>
    <row r="1" ht="28" customHeight="1">
      <c r="A1" s="1" t="inlineStr">
        <is>
          <t>Paramètres fiscaux et référentiel des biens LMNP</t>
        </is>
      </c>
    </row>
    <row r="2"/>
    <row r="3">
      <c r="A3" s="2" t="inlineStr">
        <is>
          <t>Paramètres fiscaux</t>
        </is>
      </c>
      <c r="B3" s="3" t="n"/>
    </row>
    <row r="4">
      <c r="A4" s="4" t="inlineStr">
        <is>
          <t>Exercice comptable</t>
        </is>
      </c>
      <c r="B4" s="5" t="n">
        <v>2026</v>
      </c>
    </row>
    <row r="5">
      <c r="A5" s="4" t="inlineStr">
        <is>
          <t>Prélèvements sociaux indicatifs</t>
        </is>
      </c>
      <c r="B5" s="6" t="n">
        <v>0.172</v>
      </c>
    </row>
    <row r="6">
      <c r="A6" s="4" t="inlineStr">
        <is>
          <t>Durée moyenne d’amortissement du mobilier</t>
        </is>
      </c>
      <c r="B6" s="7" t="n">
        <v>7</v>
      </c>
    </row>
    <row r="7">
      <c r="A7" s="4" t="inlineStr">
        <is>
          <t>Durée moyenne d’amortissement des travaux</t>
        </is>
      </c>
      <c r="B7" s="7" t="n">
        <v>10</v>
      </c>
    </row>
    <row r="8">
      <c r="A8" s="4" t="inlineStr">
        <is>
          <t>Durée moyenne d’amortissement du bien immobilier</t>
        </is>
      </c>
      <c r="B8" s="7" t="n">
        <v>30</v>
      </c>
    </row>
    <row r="9">
      <c r="A9" s="4" t="inlineStr">
        <is>
          <t>Seuil micro-BIC indicatif</t>
        </is>
      </c>
      <c r="B9" s="8" t="n">
        <v>77700</v>
      </c>
    </row>
    <row r="10">
      <c r="A10" s="4" t="inlineStr">
        <is>
          <t>Régime fiscal</t>
        </is>
      </c>
      <c r="B10" s="9" t="inlineStr">
        <is>
          <t>Réel simplifié</t>
        </is>
      </c>
    </row>
    <row r="11">
      <c r="A11" s="4" t="inlineStr">
        <is>
          <t>Début d’exercice pour le prorata temporis</t>
        </is>
      </c>
      <c r="B11" s="32" t="n">
        <v>46023</v>
      </c>
    </row>
    <row r="12">
      <c r="A12" s="4" t="inlineStr">
        <is>
          <t>Fin d’exercice pour le prorata temporis</t>
        </is>
      </c>
      <c r="B12" s="32" t="n">
        <v>46387</v>
      </c>
    </row>
    <row r="13">
      <c r="A13" s="4" t="inlineStr">
        <is>
          <t>Seuil d’alerte de résultat fiscal positif</t>
        </is>
      </c>
      <c r="B13" s="8" t="n">
        <v>1000</v>
      </c>
    </row>
    <row r="14"/>
    <row r="15">
      <c r="A15" s="2" t="inlineStr">
        <is>
          <t>Référentiel des biens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</row>
    <row r="16">
      <c r="A16" s="11" t="inlineStr">
        <is>
          <t>ID du bien</t>
        </is>
      </c>
      <c r="B16" s="11" t="inlineStr">
        <is>
          <t>Adresse</t>
        </is>
      </c>
      <c r="C16" s="11" t="inlineStr">
        <is>
          <t>Ville</t>
        </is>
      </c>
      <c r="D16" s="11" t="inlineStr">
        <is>
          <t>Propriétaire / bailleur</t>
        </is>
      </c>
      <c r="E16" s="11" t="inlineStr">
        <is>
          <t>SIRET SCI / entreprise</t>
        </is>
      </c>
      <c r="F16" s="11" t="inlineStr">
        <is>
          <t>Type de location</t>
        </is>
      </c>
      <c r="G16" s="11" t="inlineStr">
        <is>
          <t>DPE</t>
        </is>
      </c>
      <c r="H16" s="11" t="inlineStr">
        <is>
          <t>Prix d’acquisition</t>
        </is>
      </c>
      <c r="I16" s="11" t="inlineStr">
        <is>
          <t>Valeur du terrain non amortissable</t>
        </is>
      </c>
      <c r="J16" s="11" t="inlineStr">
        <is>
          <t>Valeur amortissable du bâti</t>
        </is>
      </c>
      <c r="K16" s="11" t="inlineStr">
        <is>
          <t>Date de mise en location</t>
        </is>
      </c>
      <c r="L16" s="11" t="inlineStr">
        <is>
          <t>Durée amortissement bâti</t>
        </is>
      </c>
      <c r="M16" s="11" t="inlineStr">
        <is>
          <t>Durée amortissement mobilier</t>
        </is>
      </c>
      <c r="N16" s="11" t="inlineStr">
        <is>
          <t>Taux amortissement mobilier</t>
        </is>
      </c>
    </row>
    <row r="17">
      <c r="A17" s="9" t="inlineStr">
        <is>
          <t>LMNP-001</t>
        </is>
      </c>
      <c r="B17" s="12" t="inlineStr">
        <is>
          <t>12 rue de la République</t>
        </is>
      </c>
      <c r="C17" s="12" t="inlineStr">
        <is>
          <t>69002 Lyon</t>
        </is>
      </c>
      <c r="D17" s="12" t="inlineStr">
        <is>
          <t>Camille Durand</t>
        </is>
      </c>
      <c r="E17" s="13" t="inlineStr"/>
      <c r="F17" s="12" t="inlineStr">
        <is>
          <t>Meublée longue durée</t>
        </is>
      </c>
      <c r="G17" s="9" t="inlineStr">
        <is>
          <t>C</t>
        </is>
      </c>
      <c r="H17" s="8" t="n">
        <v>220000</v>
      </c>
      <c r="I17" s="8" t="n">
        <v>20000</v>
      </c>
      <c r="J17" s="14">
        <f>IF($H17="","",MAX(0,$H17-$I17))</f>
        <v/>
      </c>
      <c r="K17" s="32" t="n">
        <v>46023</v>
      </c>
      <c r="L17" s="7" t="n">
        <v>30</v>
      </c>
      <c r="M17" s="7" t="n">
        <v>7</v>
      </c>
      <c r="N17" s="15">
        <f>IF($M17="","",IFERROR(1/$M17,0))</f>
        <v/>
      </c>
    </row>
    <row r="18">
      <c r="A18" s="9" t="inlineStr">
        <is>
          <t>LMNP-002</t>
        </is>
      </c>
      <c r="B18" s="12" t="inlineStr">
        <is>
          <t>8 avenue Victor Hugo</t>
        </is>
      </c>
      <c r="C18" s="12" t="inlineStr">
        <is>
          <t>75116 Paris</t>
        </is>
      </c>
      <c r="D18" s="12" t="inlineStr">
        <is>
          <t>Julien Moreau</t>
        </is>
      </c>
      <c r="E18" s="13" t="inlineStr">
        <is>
          <t>85274196300018</t>
        </is>
      </c>
      <c r="F18" s="12" t="inlineStr">
        <is>
          <t>Meublée longue durée</t>
        </is>
      </c>
      <c r="G18" s="9" t="inlineStr">
        <is>
          <t>D</t>
        </is>
      </c>
      <c r="H18" s="8" t="n">
        <v>420000</v>
      </c>
      <c r="I18" s="8" t="n">
        <v>55000</v>
      </c>
      <c r="J18" s="14">
        <f>IF($H18="","",MAX(0,$H18-$I18))</f>
        <v/>
      </c>
      <c r="K18" s="32" t="n">
        <v>46068</v>
      </c>
      <c r="L18" s="7" t="n">
        <v>30</v>
      </c>
      <c r="M18" s="7" t="n">
        <v>7</v>
      </c>
      <c r="N18" s="15">
        <f>IF($M18="","",IFERROR(1/$M18,0))</f>
        <v/>
      </c>
    </row>
    <row r="19">
      <c r="A19" s="9" t="inlineStr">
        <is>
          <t>LMNP-003</t>
        </is>
      </c>
      <c r="B19" s="12" t="inlineStr">
        <is>
          <t>24 cours Gambetta</t>
        </is>
      </c>
      <c r="C19" s="12" t="inlineStr">
        <is>
          <t>33000 Bordeaux</t>
        </is>
      </c>
      <c r="D19" s="12" t="inlineStr">
        <is>
          <t>Sophie Lefèvre</t>
        </is>
      </c>
      <c r="E19" s="13" t="inlineStr"/>
      <c r="F19" s="12" t="inlineStr">
        <is>
          <t>Étudiant</t>
        </is>
      </c>
      <c r="G19" s="9" t="inlineStr">
        <is>
          <t>C</t>
        </is>
      </c>
      <c r="H19" s="8" t="n">
        <v>240000</v>
      </c>
      <c r="I19" s="8" t="n">
        <v>25000</v>
      </c>
      <c r="J19" s="14">
        <f>IF($H19="","",MAX(0,$H19-$I19))</f>
        <v/>
      </c>
      <c r="K19" s="32" t="n">
        <v>46093</v>
      </c>
      <c r="L19" s="7" t="n">
        <v>30</v>
      </c>
      <c r="M19" s="7" t="n">
        <v>7</v>
      </c>
      <c r="N19" s="15">
        <f>IF($M19="","",IFERROR(1/$M19,0))</f>
        <v/>
      </c>
    </row>
    <row r="20">
      <c r="A20" s="9" t="inlineStr">
        <is>
          <t>LMNP-004</t>
        </is>
      </c>
      <c r="B20" s="12" t="inlineStr">
        <is>
          <t>5 rue du Maréchal Foch</t>
        </is>
      </c>
      <c r="C20" s="12" t="inlineStr">
        <is>
          <t>44000 Nantes</t>
        </is>
      </c>
      <c r="D20" s="12" t="inlineStr">
        <is>
          <t>Thomas Bernard</t>
        </is>
      </c>
      <c r="E20" s="13" t="inlineStr"/>
      <c r="F20" s="12" t="inlineStr">
        <is>
          <t>Meublée longue durée</t>
        </is>
      </c>
      <c r="G20" s="9" t="inlineStr">
        <is>
          <t>B</t>
        </is>
      </c>
      <c r="H20" s="8" t="n">
        <v>190000</v>
      </c>
      <c r="I20" s="8" t="n">
        <v>27000</v>
      </c>
      <c r="J20" s="14">
        <f>IF($H20="","",MAX(0,$H20-$I20))</f>
        <v/>
      </c>
      <c r="K20" s="32" t="n">
        <v>46127</v>
      </c>
      <c r="L20" s="7" t="n">
        <v>30</v>
      </c>
      <c r="M20" s="7" t="n">
        <v>7</v>
      </c>
      <c r="N20" s="15">
        <f>IF($M20="","",IFERROR(1/$M20,0))</f>
        <v/>
      </c>
    </row>
    <row r="21">
      <c r="A21" s="9" t="inlineStr">
        <is>
          <t>LMNP-005</t>
        </is>
      </c>
      <c r="B21" s="12" t="inlineStr">
        <is>
          <t>17 rue Nationale</t>
        </is>
      </c>
      <c r="C21" s="12" t="inlineStr">
        <is>
          <t>59000 Lille</t>
        </is>
      </c>
      <c r="D21" s="12" t="inlineStr">
        <is>
          <t>Léa Martin</t>
        </is>
      </c>
      <c r="E21" s="13" t="inlineStr">
        <is>
          <t>90185274100026</t>
        </is>
      </c>
      <c r="F21" s="12" t="inlineStr">
        <is>
          <t>Étudiant</t>
        </is>
      </c>
      <c r="G21" s="9" t="inlineStr">
        <is>
          <t>D</t>
        </is>
      </c>
      <c r="H21" s="8" t="n">
        <v>170000</v>
      </c>
      <c r="I21" s="8" t="n">
        <v>20000</v>
      </c>
      <c r="J21" s="14">
        <f>IF($H21="","",MAX(0,$H21-$I21))</f>
        <v/>
      </c>
      <c r="K21" s="32" t="n">
        <v>46152</v>
      </c>
      <c r="L21" s="7" t="n">
        <v>30</v>
      </c>
      <c r="M21" s="7" t="n">
        <v>7</v>
      </c>
      <c r="N21" s="15">
        <f>IF($M21="","",IFERROR(1/$M21,0))</f>
        <v/>
      </c>
    </row>
    <row r="22">
      <c r="A22" s="9" t="inlineStr">
        <is>
          <t>LMNP-006</t>
        </is>
      </c>
      <c r="B22" s="12" t="inlineStr">
        <is>
          <t>31 boulevard Carnot</t>
        </is>
      </c>
      <c r="C22" s="12" t="inlineStr">
        <is>
          <t>31000 Toulouse</t>
        </is>
      </c>
      <c r="D22" s="12" t="inlineStr">
        <is>
          <t>Nicolas Petit</t>
        </is>
      </c>
      <c r="E22" s="13" t="inlineStr"/>
      <c r="F22" s="12" t="inlineStr">
        <is>
          <t>Meublée longue durée</t>
        </is>
      </c>
      <c r="G22" s="9" t="inlineStr">
        <is>
          <t>C</t>
        </is>
      </c>
      <c r="H22" s="8" t="n">
        <v>200000</v>
      </c>
      <c r="I22" s="8" t="n">
        <v>20000</v>
      </c>
      <c r="J22" s="14">
        <f>IF($H22="","",MAX(0,$H22-$I22))</f>
        <v/>
      </c>
      <c r="K22" s="32" t="n">
        <v>46204</v>
      </c>
      <c r="L22" s="7" t="n">
        <v>30</v>
      </c>
      <c r="M22" s="7" t="n">
        <v>7</v>
      </c>
      <c r="N22" s="15">
        <f>IF($M22="","",IFERROR(1/$M22,0))</f>
        <v/>
      </c>
    </row>
    <row r="23">
      <c r="A23" s="9" t="inlineStr">
        <is>
          <t>LMNP-007</t>
        </is>
      </c>
      <c r="B23" s="12" t="inlineStr">
        <is>
          <t>6 rue Sainte-Catherine</t>
        </is>
      </c>
      <c r="C23" s="12" t="inlineStr">
        <is>
          <t>67000 Strasbourg</t>
        </is>
      </c>
      <c r="D23" s="12" t="inlineStr">
        <is>
          <t>Émilie Rousseau</t>
        </is>
      </c>
      <c r="E23" s="13" t="inlineStr"/>
      <c r="F23" s="12" t="inlineStr">
        <is>
          <t>Étudiant</t>
        </is>
      </c>
      <c r="G23" s="9" t="inlineStr">
        <is>
          <t>B</t>
        </is>
      </c>
      <c r="H23" s="8" t="n">
        <v>210000</v>
      </c>
      <c r="I23" s="8" t="n">
        <v>25000</v>
      </c>
      <c r="J23" s="14">
        <f>IF($H23="","",MAX(0,$H23-$I23))</f>
        <v/>
      </c>
      <c r="K23" s="32" t="n">
        <v>46266</v>
      </c>
      <c r="L23" s="7" t="n">
        <v>30</v>
      </c>
      <c r="M23" s="7" t="n">
        <v>7</v>
      </c>
      <c r="N23" s="15">
        <f>IF($M23="","",IFERROR(1/$M23,0))</f>
        <v/>
      </c>
    </row>
    <row r="24">
      <c r="A24" s="9" t="inlineStr">
        <is>
          <t>LMNP-008</t>
        </is>
      </c>
      <c r="B24" s="12" t="inlineStr">
        <is>
          <t>14 rue Paradis</t>
        </is>
      </c>
      <c r="C24" s="12" t="inlineStr">
        <is>
          <t>13006 Marseille</t>
        </is>
      </c>
      <c r="D24" s="12" t="inlineStr">
        <is>
          <t>Antoine Garcia</t>
        </is>
      </c>
      <c r="E24" s="13" t="inlineStr">
        <is>
          <t>78451296300031</t>
        </is>
      </c>
      <c r="F24" s="12" t="inlineStr">
        <is>
          <t>Touristique</t>
        </is>
      </c>
      <c r="G24" s="9" t="inlineStr">
        <is>
          <t>D</t>
        </is>
      </c>
      <c r="H24" s="8" t="n">
        <v>260000</v>
      </c>
      <c r="I24" s="8" t="n">
        <v>30000</v>
      </c>
      <c r="J24" s="14">
        <f>IF($H24="","",MAX(0,$H24-$I24))</f>
        <v/>
      </c>
      <c r="K24" s="32" t="n">
        <v>46310</v>
      </c>
      <c r="L24" s="7" t="n">
        <v>30</v>
      </c>
      <c r="M24" s="7" t="n">
        <v>7</v>
      </c>
      <c r="N24" s="15">
        <f>IF($M24="","",IFERROR(1/$M24,0))</f>
        <v/>
      </c>
    </row>
    <row r="25">
      <c r="A25" s="9" t="n"/>
      <c r="B25" s="12" t="n"/>
      <c r="C25" s="12" t="n"/>
      <c r="D25" s="12" t="n"/>
      <c r="E25" s="13" t="n"/>
      <c r="F25" s="12" t="n"/>
      <c r="G25" s="9" t="n"/>
      <c r="H25" s="8" t="n"/>
      <c r="I25" s="8" t="n"/>
      <c r="J25" s="14">
        <f>IF($H25="","",MAX(0,$H25-$I25))</f>
        <v/>
      </c>
      <c r="K25" s="32" t="n"/>
      <c r="L25" s="7" t="n"/>
      <c r="M25" s="7" t="n"/>
      <c r="N25" s="15">
        <f>IF($M25="","",IFERROR(1/$M25,0))</f>
        <v/>
      </c>
    </row>
    <row r="26">
      <c r="A26" s="9" t="n"/>
      <c r="B26" s="12" t="n"/>
      <c r="C26" s="12" t="n"/>
      <c r="D26" s="12" t="n"/>
      <c r="E26" s="13" t="n"/>
      <c r="F26" s="12" t="n"/>
      <c r="G26" s="9" t="n"/>
      <c r="H26" s="8" t="n"/>
      <c r="I26" s="8" t="n"/>
      <c r="J26" s="14">
        <f>IF($H26="","",MAX(0,$H26-$I26))</f>
        <v/>
      </c>
      <c r="K26" s="32" t="n"/>
      <c r="L26" s="7" t="n"/>
      <c r="M26" s="7" t="n"/>
      <c r="N26" s="15">
        <f>IF($M26="","",IFERROR(1/$M26,0))</f>
        <v/>
      </c>
    </row>
    <row r="27">
      <c r="A27" s="9" t="n"/>
      <c r="B27" s="12" t="n"/>
      <c r="C27" s="12" t="n"/>
      <c r="D27" s="12" t="n"/>
      <c r="E27" s="13" t="n"/>
      <c r="F27" s="12" t="n"/>
      <c r="G27" s="9" t="n"/>
      <c r="H27" s="8" t="n"/>
      <c r="I27" s="8" t="n"/>
      <c r="J27" s="14">
        <f>IF($H27="","",MAX(0,$H27-$I27))</f>
        <v/>
      </c>
      <c r="K27" s="32" t="n"/>
      <c r="L27" s="7" t="n"/>
      <c r="M27" s="7" t="n"/>
      <c r="N27" s="15">
        <f>IF($M27="","",IFERROR(1/$M27,0))</f>
        <v/>
      </c>
    </row>
    <row r="28">
      <c r="A28" s="9" t="n"/>
      <c r="B28" s="12" t="n"/>
      <c r="C28" s="12" t="n"/>
      <c r="D28" s="12" t="n"/>
      <c r="E28" s="13" t="n"/>
      <c r="F28" s="12" t="n"/>
      <c r="G28" s="9" t="n"/>
      <c r="H28" s="8" t="n"/>
      <c r="I28" s="8" t="n"/>
      <c r="J28" s="14">
        <f>IF($H28="","",MAX(0,$H28-$I28))</f>
        <v/>
      </c>
      <c r="K28" s="32" t="n"/>
      <c r="L28" s="7" t="n"/>
      <c r="M28" s="7" t="n"/>
      <c r="N28" s="15">
        <f>IF($M28="","",IFERROR(1/$M28,0))</f>
        <v/>
      </c>
    </row>
    <row r="29">
      <c r="A29" s="9" t="n"/>
      <c r="B29" s="12" t="n"/>
      <c r="C29" s="12" t="n"/>
      <c r="D29" s="12" t="n"/>
      <c r="E29" s="13" t="n"/>
      <c r="F29" s="12" t="n"/>
      <c r="G29" s="9" t="n"/>
      <c r="H29" s="8" t="n"/>
      <c r="I29" s="8" t="n"/>
      <c r="J29" s="14">
        <f>IF($H29="","",MAX(0,$H29-$I29))</f>
        <v/>
      </c>
      <c r="K29" s="32" t="n"/>
      <c r="L29" s="7" t="n"/>
      <c r="M29" s="7" t="n"/>
      <c r="N29" s="15">
        <f>IF($M29="","",IFERROR(1/$M29,0))</f>
        <v/>
      </c>
    </row>
    <row r="30">
      <c r="A30" s="9" t="n"/>
      <c r="B30" s="12" t="n"/>
      <c r="C30" s="12" t="n"/>
      <c r="D30" s="12" t="n"/>
      <c r="E30" s="13" t="n"/>
      <c r="F30" s="12" t="n"/>
      <c r="G30" s="9" t="n"/>
      <c r="H30" s="8" t="n"/>
      <c r="I30" s="8" t="n"/>
      <c r="J30" s="14">
        <f>IF($H30="","",MAX(0,$H30-$I30))</f>
        <v/>
      </c>
      <c r="K30" s="32" t="n"/>
      <c r="L30" s="7" t="n"/>
      <c r="M30" s="7" t="n"/>
      <c r="N30" s="15">
        <f>IF($M30="","",IFERROR(1/$M30,0))</f>
        <v/>
      </c>
    </row>
    <row r="31">
      <c r="A31" s="9" t="n"/>
      <c r="B31" s="12" t="n"/>
      <c r="C31" s="12" t="n"/>
      <c r="D31" s="12" t="n"/>
      <c r="E31" s="13" t="n"/>
      <c r="F31" s="12" t="n"/>
      <c r="G31" s="9" t="n"/>
      <c r="H31" s="8" t="n"/>
      <c r="I31" s="8" t="n"/>
      <c r="J31" s="14">
        <f>IF($H31="","",MAX(0,$H31-$I31))</f>
        <v/>
      </c>
      <c r="K31" s="32" t="n"/>
      <c r="L31" s="7" t="n"/>
      <c r="M31" s="7" t="n"/>
      <c r="N31" s="15">
        <f>IF($M31="","",IFERROR(1/$M31,0))</f>
        <v/>
      </c>
    </row>
    <row r="32">
      <c r="A32" s="9" t="n"/>
      <c r="B32" s="12" t="n"/>
      <c r="C32" s="12" t="n"/>
      <c r="D32" s="12" t="n"/>
      <c r="E32" s="13" t="n"/>
      <c r="F32" s="12" t="n"/>
      <c r="G32" s="9" t="n"/>
      <c r="H32" s="8" t="n"/>
      <c r="I32" s="8" t="n"/>
      <c r="J32" s="14">
        <f>IF($H32="","",MAX(0,$H32-$I32))</f>
        <v/>
      </c>
      <c r="K32" s="32" t="n"/>
      <c r="L32" s="7" t="n"/>
      <c r="M32" s="7" t="n"/>
      <c r="N32" s="15">
        <f>IF($M32="","",IFERROR(1/$M32,0))</f>
        <v/>
      </c>
    </row>
    <row r="33">
      <c r="A33" s="9" t="n"/>
      <c r="B33" s="12" t="n"/>
      <c r="C33" s="12" t="n"/>
      <c r="D33" s="12" t="n"/>
      <c r="E33" s="13" t="n"/>
      <c r="F33" s="12" t="n"/>
      <c r="G33" s="9" t="n"/>
      <c r="H33" s="8" t="n"/>
      <c r="I33" s="8" t="n"/>
      <c r="J33" s="14">
        <f>IF($H33="","",MAX(0,$H33-$I33))</f>
        <v/>
      </c>
      <c r="K33" s="32" t="n"/>
      <c r="L33" s="7" t="n"/>
      <c r="M33" s="7" t="n"/>
      <c r="N33" s="15">
        <f>IF($M33="","",IFERROR(1/$M33,0))</f>
        <v/>
      </c>
    </row>
    <row r="34">
      <c r="A34" s="9" t="n"/>
      <c r="B34" s="12" t="n"/>
      <c r="C34" s="12" t="n"/>
      <c r="D34" s="12" t="n"/>
      <c r="E34" s="13" t="n"/>
      <c r="F34" s="12" t="n"/>
      <c r="G34" s="9" t="n"/>
      <c r="H34" s="8" t="n"/>
      <c r="I34" s="8" t="n"/>
      <c r="J34" s="14">
        <f>IF($H34="","",MAX(0,$H34-$I34))</f>
        <v/>
      </c>
      <c r="K34" s="32" t="n"/>
      <c r="L34" s="7" t="n"/>
      <c r="M34" s="7" t="n"/>
      <c r="N34" s="15">
        <f>IF($M34="","",IFERROR(1/$M34,0))</f>
        <v/>
      </c>
    </row>
    <row r="35">
      <c r="A35" s="9" t="n"/>
      <c r="B35" s="12" t="n"/>
      <c r="C35" s="12" t="n"/>
      <c r="D35" s="12" t="n"/>
      <c r="E35" s="13" t="n"/>
      <c r="F35" s="12" t="n"/>
      <c r="G35" s="9" t="n"/>
      <c r="H35" s="8" t="n"/>
      <c r="I35" s="8" t="n"/>
      <c r="J35" s="14">
        <f>IF($H35="","",MAX(0,$H35-$I35))</f>
        <v/>
      </c>
      <c r="K35" s="32" t="n"/>
      <c r="L35" s="7" t="n"/>
      <c r="M35" s="7" t="n"/>
      <c r="N35" s="15">
        <f>IF($M35="","",IFERROR(1/$M35,0))</f>
        <v/>
      </c>
    </row>
    <row r="36">
      <c r="A36" s="9" t="n"/>
      <c r="B36" s="12" t="n"/>
      <c r="C36" s="12" t="n"/>
      <c r="D36" s="12" t="n"/>
      <c r="E36" s="13" t="n"/>
      <c r="F36" s="12" t="n"/>
      <c r="G36" s="9" t="n"/>
      <c r="H36" s="8" t="n"/>
      <c r="I36" s="8" t="n"/>
      <c r="J36" s="14">
        <f>IF($H36="","",MAX(0,$H36-$I36))</f>
        <v/>
      </c>
      <c r="K36" s="32" t="n"/>
      <c r="L36" s="7" t="n"/>
      <c r="M36" s="7" t="n"/>
      <c r="N36" s="15">
        <f>IF($M36="","",IFERROR(1/$M36,0))</f>
        <v/>
      </c>
    </row>
    <row r="37">
      <c r="A37" s="9" t="n"/>
      <c r="B37" s="12" t="n"/>
      <c r="C37" s="12" t="n"/>
      <c r="D37" s="12" t="n"/>
      <c r="E37" s="13" t="n"/>
      <c r="F37" s="12" t="n"/>
      <c r="G37" s="9" t="n"/>
      <c r="H37" s="8" t="n"/>
      <c r="I37" s="8" t="n"/>
      <c r="J37" s="14">
        <f>IF($H37="","",MAX(0,$H37-$I37))</f>
        <v/>
      </c>
      <c r="K37" s="32" t="n"/>
      <c r="L37" s="7" t="n"/>
      <c r="M37" s="7" t="n"/>
      <c r="N37" s="15">
        <f>IF($M37="","",IFERROR(1/$M37,0))</f>
        <v/>
      </c>
    </row>
    <row r="38">
      <c r="A38" s="9" t="n"/>
      <c r="B38" s="12" t="n"/>
      <c r="C38" s="12" t="n"/>
      <c r="D38" s="12" t="n"/>
      <c r="E38" s="13" t="n"/>
      <c r="F38" s="12" t="n"/>
      <c r="G38" s="9" t="n"/>
      <c r="H38" s="8" t="n"/>
      <c r="I38" s="8" t="n"/>
      <c r="J38" s="14">
        <f>IF($H38="","",MAX(0,$H38-$I38))</f>
        <v/>
      </c>
      <c r="K38" s="32" t="n"/>
      <c r="L38" s="7" t="n"/>
      <c r="M38" s="7" t="n"/>
      <c r="N38" s="15">
        <f>IF($M38="","",IFERROR(1/$M38,0))</f>
        <v/>
      </c>
    </row>
    <row r="39">
      <c r="A39" s="9" t="n"/>
      <c r="B39" s="12" t="n"/>
      <c r="C39" s="12" t="n"/>
      <c r="D39" s="12" t="n"/>
      <c r="E39" s="13" t="n"/>
      <c r="F39" s="12" t="n"/>
      <c r="G39" s="9" t="n"/>
      <c r="H39" s="8" t="n"/>
      <c r="I39" s="8" t="n"/>
      <c r="J39" s="14">
        <f>IF($H39="","",MAX(0,$H39-$I39))</f>
        <v/>
      </c>
      <c r="K39" s="32" t="n"/>
      <c r="L39" s="7" t="n"/>
      <c r="M39" s="7" t="n"/>
      <c r="N39" s="15">
        <f>IF($M39="","",IFERROR(1/$M39,0))</f>
        <v/>
      </c>
    </row>
    <row r="40">
      <c r="A40" s="9" t="n"/>
      <c r="B40" s="12" t="n"/>
      <c r="C40" s="12" t="n"/>
      <c r="D40" s="12" t="n"/>
      <c r="E40" s="13" t="n"/>
      <c r="F40" s="12" t="n"/>
      <c r="G40" s="9" t="n"/>
      <c r="H40" s="8" t="n"/>
      <c r="I40" s="8" t="n"/>
      <c r="J40" s="14">
        <f>IF($H40="","",MAX(0,$H40-$I40))</f>
        <v/>
      </c>
      <c r="K40" s="32" t="n"/>
      <c r="L40" s="7" t="n"/>
      <c r="M40" s="7" t="n"/>
      <c r="N40" s="15">
        <f>IF($M40="","",IFERROR(1/$M40,0))</f>
        <v/>
      </c>
    </row>
    <row r="41">
      <c r="A41" s="9" t="n"/>
      <c r="B41" s="12" t="n"/>
      <c r="C41" s="12" t="n"/>
      <c r="D41" s="12" t="n"/>
      <c r="E41" s="13" t="n"/>
      <c r="F41" s="12" t="n"/>
      <c r="G41" s="9" t="n"/>
      <c r="H41" s="8" t="n"/>
      <c r="I41" s="8" t="n"/>
      <c r="J41" s="14">
        <f>IF($H41="","",MAX(0,$H41-$I41))</f>
        <v/>
      </c>
      <c r="K41" s="32" t="n"/>
      <c r="L41" s="7" t="n"/>
      <c r="M41" s="7" t="n"/>
      <c r="N41" s="15">
        <f>IF($M41="","",IFERROR(1/$M41,0))</f>
        <v/>
      </c>
    </row>
    <row r="42">
      <c r="A42" s="9" t="n"/>
      <c r="B42" s="12" t="n"/>
      <c r="C42" s="12" t="n"/>
      <c r="D42" s="12" t="n"/>
      <c r="E42" s="13" t="n"/>
      <c r="F42" s="12" t="n"/>
      <c r="G42" s="9" t="n"/>
      <c r="H42" s="8" t="n"/>
      <c r="I42" s="8" t="n"/>
      <c r="J42" s="14">
        <f>IF($H42="","",MAX(0,$H42-$I42))</f>
        <v/>
      </c>
      <c r="K42" s="32" t="n"/>
      <c r="L42" s="7" t="n"/>
      <c r="M42" s="7" t="n"/>
      <c r="N42" s="15">
        <f>IF($M42="","",IFERROR(1/$M42,0))</f>
        <v/>
      </c>
    </row>
    <row r="43">
      <c r="A43" s="9" t="n"/>
      <c r="B43" s="12" t="n"/>
      <c r="C43" s="12" t="n"/>
      <c r="D43" s="12" t="n"/>
      <c r="E43" s="13" t="n"/>
      <c r="F43" s="12" t="n"/>
      <c r="G43" s="9" t="n"/>
      <c r="H43" s="8" t="n"/>
      <c r="I43" s="8" t="n"/>
      <c r="J43" s="14">
        <f>IF($H43="","",MAX(0,$H43-$I43))</f>
        <v/>
      </c>
      <c r="K43" s="32" t="n"/>
      <c r="L43" s="7" t="n"/>
      <c r="M43" s="7" t="n"/>
      <c r="N43" s="15">
        <f>IF($M43="","",IFERROR(1/$M43,0))</f>
        <v/>
      </c>
    </row>
    <row r="44">
      <c r="A44" s="9" t="n"/>
      <c r="B44" s="12" t="n"/>
      <c r="C44" s="12" t="n"/>
      <c r="D44" s="12" t="n"/>
      <c r="E44" s="13" t="n"/>
      <c r="F44" s="12" t="n"/>
      <c r="G44" s="9" t="n"/>
      <c r="H44" s="8" t="n"/>
      <c r="I44" s="8" t="n"/>
      <c r="J44" s="14">
        <f>IF($H44="","",MAX(0,$H44-$I44))</f>
        <v/>
      </c>
      <c r="K44" s="32" t="n"/>
      <c r="L44" s="7" t="n"/>
      <c r="M44" s="7" t="n"/>
      <c r="N44" s="15">
        <f>IF($M44="","",IFERROR(1/$M44,0))</f>
        <v/>
      </c>
    </row>
    <row r="45">
      <c r="A45" s="9" t="n"/>
      <c r="B45" s="12" t="n"/>
      <c r="C45" s="12" t="n"/>
      <c r="D45" s="12" t="n"/>
      <c r="E45" s="13" t="n"/>
      <c r="F45" s="12" t="n"/>
      <c r="G45" s="9" t="n"/>
      <c r="H45" s="8" t="n"/>
      <c r="I45" s="8" t="n"/>
      <c r="J45" s="14">
        <f>IF($H45="","",MAX(0,$H45-$I45))</f>
        <v/>
      </c>
      <c r="K45" s="32" t="n"/>
      <c r="L45" s="7" t="n"/>
      <c r="M45" s="7" t="n"/>
      <c r="N45" s="15">
        <f>IF($M45="","",IFERROR(1/$M45,0))</f>
        <v/>
      </c>
    </row>
    <row r="46">
      <c r="A46" s="9" t="n"/>
      <c r="B46" s="12" t="n"/>
      <c r="C46" s="12" t="n"/>
      <c r="D46" s="12" t="n"/>
      <c r="E46" s="13" t="n"/>
      <c r="F46" s="12" t="n"/>
      <c r="G46" s="9" t="n"/>
      <c r="H46" s="8" t="n"/>
      <c r="I46" s="8" t="n"/>
      <c r="J46" s="14">
        <f>IF($H46="","",MAX(0,$H46-$I46))</f>
        <v/>
      </c>
      <c r="K46" s="32" t="n"/>
      <c r="L46" s="7" t="n"/>
      <c r="M46" s="7" t="n"/>
      <c r="N46" s="15">
        <f>IF($M46="","",IFERROR(1/$M46,0))</f>
        <v/>
      </c>
    </row>
    <row r="47">
      <c r="A47" s="9" t="n"/>
      <c r="B47" s="12" t="n"/>
      <c r="C47" s="12" t="n"/>
      <c r="D47" s="12" t="n"/>
      <c r="E47" s="13" t="n"/>
      <c r="F47" s="12" t="n"/>
      <c r="G47" s="9" t="n"/>
      <c r="H47" s="8" t="n"/>
      <c r="I47" s="8" t="n"/>
      <c r="J47" s="14">
        <f>IF($H47="","",MAX(0,$H47-$I47))</f>
        <v/>
      </c>
      <c r="K47" s="32" t="n"/>
      <c r="L47" s="7" t="n"/>
      <c r="M47" s="7" t="n"/>
      <c r="N47" s="15">
        <f>IF($M47="","",IFERROR(1/$M47,0))</f>
        <v/>
      </c>
    </row>
    <row r="48">
      <c r="A48" s="9" t="n"/>
      <c r="B48" s="12" t="n"/>
      <c r="C48" s="12" t="n"/>
      <c r="D48" s="12" t="n"/>
      <c r="E48" s="13" t="n"/>
      <c r="F48" s="12" t="n"/>
      <c r="G48" s="9" t="n"/>
      <c r="H48" s="8" t="n"/>
      <c r="I48" s="8" t="n"/>
      <c r="J48" s="14">
        <f>IF($H48="","",MAX(0,$H48-$I48))</f>
        <v/>
      </c>
      <c r="K48" s="32" t="n"/>
      <c r="L48" s="7" t="n"/>
      <c r="M48" s="7" t="n"/>
      <c r="N48" s="15">
        <f>IF($M48="","",IFERROR(1/$M48,0))</f>
        <v/>
      </c>
    </row>
    <row r="49">
      <c r="A49" s="9" t="n"/>
      <c r="B49" s="12" t="n"/>
      <c r="C49" s="12" t="n"/>
      <c r="D49" s="12" t="n"/>
      <c r="E49" s="13" t="n"/>
      <c r="F49" s="12" t="n"/>
      <c r="G49" s="9" t="n"/>
      <c r="H49" s="8" t="n"/>
      <c r="I49" s="8" t="n"/>
      <c r="J49" s="14">
        <f>IF($H49="","",MAX(0,$H49-$I49))</f>
        <v/>
      </c>
      <c r="K49" s="32" t="n"/>
      <c r="L49" s="7" t="n"/>
      <c r="M49" s="7" t="n"/>
      <c r="N49" s="15">
        <f>IF($M49="","",IFERROR(1/$M49,0))</f>
        <v/>
      </c>
    </row>
    <row r="50">
      <c r="A50" s="9" t="n"/>
      <c r="B50" s="12" t="n"/>
      <c r="C50" s="12" t="n"/>
      <c r="D50" s="12" t="n"/>
      <c r="E50" s="13" t="n"/>
      <c r="F50" s="12" t="n"/>
      <c r="G50" s="9" t="n"/>
      <c r="H50" s="8" t="n"/>
      <c r="I50" s="8" t="n"/>
      <c r="J50" s="14">
        <f>IF($H50="","",MAX(0,$H50-$I50))</f>
        <v/>
      </c>
      <c r="K50" s="32" t="n"/>
      <c r="L50" s="7" t="n"/>
      <c r="M50" s="7" t="n"/>
      <c r="N50" s="15">
        <f>IF($M50="","",IFERROR(1/$M50,0))</f>
        <v/>
      </c>
    </row>
    <row r="51">
      <c r="A51" s="9" t="n"/>
      <c r="B51" s="12" t="n"/>
      <c r="C51" s="12" t="n"/>
      <c r="D51" s="12" t="n"/>
      <c r="E51" s="13" t="n"/>
      <c r="F51" s="12" t="n"/>
      <c r="G51" s="9" t="n"/>
      <c r="H51" s="8" t="n"/>
      <c r="I51" s="8" t="n"/>
      <c r="J51" s="14">
        <f>IF($H51="","",MAX(0,$H51-$I51))</f>
        <v/>
      </c>
      <c r="K51" s="32" t="n"/>
      <c r="L51" s="7" t="n"/>
      <c r="M51" s="7" t="n"/>
      <c r="N51" s="15">
        <f>IF($M51="","",IFERROR(1/$M51,0))</f>
        <v/>
      </c>
    </row>
    <row r="52">
      <c r="A52" s="9" t="n"/>
      <c r="B52" s="12" t="n"/>
      <c r="C52" s="12" t="n"/>
      <c r="D52" s="12" t="n"/>
      <c r="E52" s="13" t="n"/>
      <c r="F52" s="12" t="n"/>
      <c r="G52" s="9" t="n"/>
      <c r="H52" s="8" t="n"/>
      <c r="I52" s="8" t="n"/>
      <c r="J52" s="14">
        <f>IF($H52="","",MAX(0,$H52-$I52))</f>
        <v/>
      </c>
      <c r="K52" s="32" t="n"/>
      <c r="L52" s="7" t="n"/>
      <c r="M52" s="7" t="n"/>
      <c r="N52" s="15">
        <f>IF($M52="","",IFERROR(1/$M52,0))</f>
        <v/>
      </c>
    </row>
    <row r="53">
      <c r="A53" s="9" t="n"/>
      <c r="B53" s="12" t="n"/>
      <c r="C53" s="12" t="n"/>
      <c r="D53" s="12" t="n"/>
      <c r="E53" s="13" t="n"/>
      <c r="F53" s="12" t="n"/>
      <c r="G53" s="9" t="n"/>
      <c r="H53" s="8" t="n"/>
      <c r="I53" s="8" t="n"/>
      <c r="J53" s="14">
        <f>IF($H53="","",MAX(0,$H53-$I53))</f>
        <v/>
      </c>
      <c r="K53" s="32" t="n"/>
      <c r="L53" s="7" t="n"/>
      <c r="M53" s="7" t="n"/>
      <c r="N53" s="15">
        <f>IF($M53="","",IFERROR(1/$M53,0))</f>
        <v/>
      </c>
    </row>
    <row r="54">
      <c r="A54" s="9" t="n"/>
      <c r="B54" s="12" t="n"/>
      <c r="C54" s="12" t="n"/>
      <c r="D54" s="12" t="n"/>
      <c r="E54" s="13" t="n"/>
      <c r="F54" s="12" t="n"/>
      <c r="G54" s="9" t="n"/>
      <c r="H54" s="8" t="n"/>
      <c r="I54" s="8" t="n"/>
      <c r="J54" s="14">
        <f>IF($H54="","",MAX(0,$H54-$I54))</f>
        <v/>
      </c>
      <c r="K54" s="32" t="n"/>
      <c r="L54" s="7" t="n"/>
      <c r="M54" s="7" t="n"/>
      <c r="N54" s="15">
        <f>IF($M54="","",IFERROR(1/$M54,0))</f>
        <v/>
      </c>
    </row>
    <row r="55">
      <c r="A55" s="9" t="n"/>
      <c r="B55" s="12" t="n"/>
      <c r="C55" s="12" t="n"/>
      <c r="D55" s="12" t="n"/>
      <c r="E55" s="13" t="n"/>
      <c r="F55" s="12" t="n"/>
      <c r="G55" s="9" t="n"/>
      <c r="H55" s="8" t="n"/>
      <c r="I55" s="8" t="n"/>
      <c r="J55" s="14">
        <f>IF($H55="","",MAX(0,$H55-$I55))</f>
        <v/>
      </c>
      <c r="K55" s="32" t="n"/>
      <c r="L55" s="7" t="n"/>
      <c r="M55" s="7" t="n"/>
      <c r="N55" s="15">
        <f>IF($M55="","",IFERROR(1/$M55,0))</f>
        <v/>
      </c>
    </row>
    <row r="56">
      <c r="A56" s="9" t="n"/>
      <c r="B56" s="12" t="n"/>
      <c r="C56" s="12" t="n"/>
      <c r="D56" s="12" t="n"/>
      <c r="E56" s="13" t="n"/>
      <c r="F56" s="12" t="n"/>
      <c r="G56" s="9" t="n"/>
      <c r="H56" s="8" t="n"/>
      <c r="I56" s="8" t="n"/>
      <c r="J56" s="14">
        <f>IF($H56="","",MAX(0,$H56-$I56))</f>
        <v/>
      </c>
      <c r="K56" s="32" t="n"/>
      <c r="L56" s="7" t="n"/>
      <c r="M56" s="7" t="n"/>
      <c r="N56" s="15">
        <f>IF($M56="","",IFERROR(1/$M56,0))</f>
        <v/>
      </c>
    </row>
    <row r="57">
      <c r="A57" s="9" t="n"/>
      <c r="B57" s="12" t="n"/>
      <c r="C57" s="12" t="n"/>
      <c r="D57" s="12" t="n"/>
      <c r="E57" s="13" t="n"/>
      <c r="F57" s="12" t="n"/>
      <c r="G57" s="9" t="n"/>
      <c r="H57" s="8" t="n"/>
      <c r="I57" s="8" t="n"/>
      <c r="J57" s="14">
        <f>IF($H57="","",MAX(0,$H57-$I57))</f>
        <v/>
      </c>
      <c r="K57" s="32" t="n"/>
      <c r="L57" s="7" t="n"/>
      <c r="M57" s="7" t="n"/>
      <c r="N57" s="15">
        <f>IF($M57="","",IFERROR(1/$M57,0))</f>
        <v/>
      </c>
    </row>
    <row r="58">
      <c r="A58" s="9" t="n"/>
      <c r="B58" s="12" t="n"/>
      <c r="C58" s="12" t="n"/>
      <c r="D58" s="12" t="n"/>
      <c r="E58" s="13" t="n"/>
      <c r="F58" s="12" t="n"/>
      <c r="G58" s="9" t="n"/>
      <c r="H58" s="8" t="n"/>
      <c r="I58" s="8" t="n"/>
      <c r="J58" s="14">
        <f>IF($H58="","",MAX(0,$H58-$I58))</f>
        <v/>
      </c>
      <c r="K58" s="32" t="n"/>
      <c r="L58" s="7" t="n"/>
      <c r="M58" s="7" t="n"/>
      <c r="N58" s="15">
        <f>IF($M58="","",IFERROR(1/$M58,0))</f>
        <v/>
      </c>
    </row>
    <row r="59">
      <c r="A59" s="9" t="n"/>
      <c r="B59" s="12" t="n"/>
      <c r="C59" s="12" t="n"/>
      <c r="D59" s="12" t="n"/>
      <c r="E59" s="13" t="n"/>
      <c r="F59" s="12" t="n"/>
      <c r="G59" s="9" t="n"/>
      <c r="H59" s="8" t="n"/>
      <c r="I59" s="8" t="n"/>
      <c r="J59" s="14">
        <f>IF($H59="","",MAX(0,$H59-$I59))</f>
        <v/>
      </c>
      <c r="K59" s="32" t="n"/>
      <c r="L59" s="7" t="n"/>
      <c r="M59" s="7" t="n"/>
      <c r="N59" s="15">
        <f>IF($M59="","",IFERROR(1/$M59,0))</f>
        <v/>
      </c>
    </row>
    <row r="60">
      <c r="A60" s="9" t="n"/>
      <c r="B60" s="12" t="n"/>
      <c r="C60" s="12" t="n"/>
      <c r="D60" s="12" t="n"/>
      <c r="E60" s="13" t="n"/>
      <c r="F60" s="12" t="n"/>
      <c r="G60" s="9" t="n"/>
      <c r="H60" s="8" t="n"/>
      <c r="I60" s="8" t="n"/>
      <c r="J60" s="14">
        <f>IF($H60="","",MAX(0,$H60-$I60))</f>
        <v/>
      </c>
      <c r="K60" s="32" t="n"/>
      <c r="L60" s="7" t="n"/>
      <c r="M60" s="7" t="n"/>
      <c r="N60" s="15">
        <f>IF($M60="","",IFERROR(1/$M60,0))</f>
        <v/>
      </c>
    </row>
    <row r="61">
      <c r="A61" s="9" t="n"/>
      <c r="B61" s="12" t="n"/>
      <c r="C61" s="12" t="n"/>
      <c r="D61" s="12" t="n"/>
      <c r="E61" s="13" t="n"/>
      <c r="F61" s="12" t="n"/>
      <c r="G61" s="9" t="n"/>
      <c r="H61" s="8" t="n"/>
      <c r="I61" s="8" t="n"/>
      <c r="J61" s="14">
        <f>IF($H61="","",MAX(0,$H61-$I61))</f>
        <v/>
      </c>
      <c r="K61" s="32" t="n"/>
      <c r="L61" s="7" t="n"/>
      <c r="M61" s="7" t="n"/>
      <c r="N61" s="15">
        <f>IF($M61="","",IFERROR(1/$M61,0))</f>
        <v/>
      </c>
    </row>
    <row r="62">
      <c r="A62" s="9" t="n"/>
      <c r="B62" s="12" t="n"/>
      <c r="C62" s="12" t="n"/>
      <c r="D62" s="12" t="n"/>
      <c r="E62" s="13" t="n"/>
      <c r="F62" s="12" t="n"/>
      <c r="G62" s="9" t="n"/>
      <c r="H62" s="8" t="n"/>
      <c r="I62" s="8" t="n"/>
      <c r="J62" s="14">
        <f>IF($H62="","",MAX(0,$H62-$I62))</f>
        <v/>
      </c>
      <c r="K62" s="32" t="n"/>
      <c r="L62" s="7" t="n"/>
      <c r="M62" s="7" t="n"/>
      <c r="N62" s="15">
        <f>IF($M62="","",IFERROR(1/$M62,0))</f>
        <v/>
      </c>
    </row>
    <row r="63">
      <c r="A63" s="9" t="n"/>
      <c r="B63" s="12" t="n"/>
      <c r="C63" s="12" t="n"/>
      <c r="D63" s="12" t="n"/>
      <c r="E63" s="13" t="n"/>
      <c r="F63" s="12" t="n"/>
      <c r="G63" s="9" t="n"/>
      <c r="H63" s="8" t="n"/>
      <c r="I63" s="8" t="n"/>
      <c r="J63" s="14">
        <f>IF($H63="","",MAX(0,$H63-$I63))</f>
        <v/>
      </c>
      <c r="K63" s="32" t="n"/>
      <c r="L63" s="7" t="n"/>
      <c r="M63" s="7" t="n"/>
      <c r="N63" s="15">
        <f>IF($M63="","",IFERROR(1/$M63,0))</f>
        <v/>
      </c>
    </row>
    <row r="64">
      <c r="A64" s="9" t="n"/>
      <c r="B64" s="12" t="n"/>
      <c r="C64" s="12" t="n"/>
      <c r="D64" s="12" t="n"/>
      <c r="E64" s="13" t="n"/>
      <c r="F64" s="12" t="n"/>
      <c r="G64" s="9" t="n"/>
      <c r="H64" s="8" t="n"/>
      <c r="I64" s="8" t="n"/>
      <c r="J64" s="14">
        <f>IF($H64="","",MAX(0,$H64-$I64))</f>
        <v/>
      </c>
      <c r="K64" s="32" t="n"/>
      <c r="L64" s="7" t="n"/>
      <c r="M64" s="7" t="n"/>
      <c r="N64" s="15">
        <f>IF($M64="","",IFERROR(1/$M64,0))</f>
        <v/>
      </c>
    </row>
    <row r="65">
      <c r="A65" s="9" t="n"/>
      <c r="B65" s="12" t="n"/>
      <c r="C65" s="12" t="n"/>
      <c r="D65" s="12" t="n"/>
      <c r="E65" s="13" t="n"/>
      <c r="F65" s="12" t="n"/>
      <c r="G65" s="9" t="n"/>
      <c r="H65" s="8" t="n"/>
      <c r="I65" s="8" t="n"/>
      <c r="J65" s="14">
        <f>IF($H65="","",MAX(0,$H65-$I65))</f>
        <v/>
      </c>
      <c r="K65" s="32" t="n"/>
      <c r="L65" s="7" t="n"/>
      <c r="M65" s="7" t="n"/>
      <c r="N65" s="15">
        <f>IF($M65="","",IFERROR(1/$M65,0))</f>
        <v/>
      </c>
    </row>
    <row r="66">
      <c r="A66" s="9" t="n"/>
      <c r="B66" s="12" t="n"/>
      <c r="C66" s="12" t="n"/>
      <c r="D66" s="12" t="n"/>
      <c r="E66" s="13" t="n"/>
      <c r="F66" s="12" t="n"/>
      <c r="G66" s="9" t="n"/>
      <c r="H66" s="8" t="n"/>
      <c r="I66" s="8" t="n"/>
      <c r="J66" s="14">
        <f>IF($H66="","",MAX(0,$H66-$I66))</f>
        <v/>
      </c>
      <c r="K66" s="32" t="n"/>
      <c r="L66" s="7" t="n"/>
      <c r="M66" s="7" t="n"/>
      <c r="N66" s="15">
        <f>IF($M66="","",IFERROR(1/$M66,0))</f>
        <v/>
      </c>
    </row>
    <row r="67">
      <c r="A67" s="9" t="n"/>
      <c r="B67" s="12" t="n"/>
      <c r="C67" s="12" t="n"/>
      <c r="D67" s="12" t="n"/>
      <c r="E67" s="13" t="n"/>
      <c r="F67" s="12" t="n"/>
      <c r="G67" s="9" t="n"/>
      <c r="H67" s="8" t="n"/>
      <c r="I67" s="8" t="n"/>
      <c r="J67" s="14">
        <f>IF($H67="","",MAX(0,$H67-$I67))</f>
        <v/>
      </c>
      <c r="K67" s="32" t="n"/>
      <c r="L67" s="7" t="n"/>
      <c r="M67" s="7" t="n"/>
      <c r="N67" s="15">
        <f>IF($M67="","",IFERROR(1/$M67,0))</f>
        <v/>
      </c>
    </row>
    <row r="68">
      <c r="A68" s="9" t="n"/>
      <c r="B68" s="12" t="n"/>
      <c r="C68" s="12" t="n"/>
      <c r="D68" s="12" t="n"/>
      <c r="E68" s="13" t="n"/>
      <c r="F68" s="12" t="n"/>
      <c r="G68" s="9" t="n"/>
      <c r="H68" s="8" t="n"/>
      <c r="I68" s="8" t="n"/>
      <c r="J68" s="14">
        <f>IF($H68="","",MAX(0,$H68-$I68))</f>
        <v/>
      </c>
      <c r="K68" s="32" t="n"/>
      <c r="L68" s="7" t="n"/>
      <c r="M68" s="7" t="n"/>
      <c r="N68" s="15">
        <f>IF($M68="","",IFERROR(1/$M68,0))</f>
        <v/>
      </c>
    </row>
    <row r="69">
      <c r="A69" s="9" t="n"/>
      <c r="B69" s="12" t="n"/>
      <c r="C69" s="12" t="n"/>
      <c r="D69" s="12" t="n"/>
      <c r="E69" s="13" t="n"/>
      <c r="F69" s="12" t="n"/>
      <c r="G69" s="9" t="n"/>
      <c r="H69" s="8" t="n"/>
      <c r="I69" s="8" t="n"/>
      <c r="J69" s="14">
        <f>IF($H69="","",MAX(0,$H69-$I69))</f>
        <v/>
      </c>
      <c r="K69" s="32" t="n"/>
      <c r="L69" s="7" t="n"/>
      <c r="M69" s="7" t="n"/>
      <c r="N69" s="15">
        <f>IF($M69="","",IFERROR(1/$M69,0))</f>
        <v/>
      </c>
    </row>
    <row r="70">
      <c r="A70" s="9" t="n"/>
      <c r="B70" s="12" t="n"/>
      <c r="C70" s="12" t="n"/>
      <c r="D70" s="12" t="n"/>
      <c r="E70" s="13" t="n"/>
      <c r="F70" s="12" t="n"/>
      <c r="G70" s="9" t="n"/>
      <c r="H70" s="8" t="n"/>
      <c r="I70" s="8" t="n"/>
      <c r="J70" s="14">
        <f>IF($H70="","",MAX(0,$H70-$I70))</f>
        <v/>
      </c>
      <c r="K70" s="32" t="n"/>
      <c r="L70" s="7" t="n"/>
      <c r="M70" s="7" t="n"/>
      <c r="N70" s="15">
        <f>IF($M70="","",IFERROR(1/$M70,0))</f>
        <v/>
      </c>
    </row>
    <row r="71">
      <c r="A71" s="9" t="n"/>
      <c r="B71" s="12" t="n"/>
      <c r="C71" s="12" t="n"/>
      <c r="D71" s="12" t="n"/>
      <c r="E71" s="13" t="n"/>
      <c r="F71" s="12" t="n"/>
      <c r="G71" s="9" t="n"/>
      <c r="H71" s="8" t="n"/>
      <c r="I71" s="8" t="n"/>
      <c r="J71" s="14">
        <f>IF($H71="","",MAX(0,$H71-$I71))</f>
        <v/>
      </c>
      <c r="K71" s="32" t="n"/>
      <c r="L71" s="7" t="n"/>
      <c r="M71" s="7" t="n"/>
      <c r="N71" s="15">
        <f>IF($M71="","",IFERROR(1/$M71,0))</f>
        <v/>
      </c>
    </row>
    <row r="72">
      <c r="A72" s="9" t="n"/>
      <c r="B72" s="12" t="n"/>
      <c r="C72" s="12" t="n"/>
      <c r="D72" s="12" t="n"/>
      <c r="E72" s="13" t="n"/>
      <c r="F72" s="12" t="n"/>
      <c r="G72" s="9" t="n"/>
      <c r="H72" s="8" t="n"/>
      <c r="I72" s="8" t="n"/>
      <c r="J72" s="14">
        <f>IF($H72="","",MAX(0,$H72-$I72))</f>
        <v/>
      </c>
      <c r="K72" s="32" t="n"/>
      <c r="L72" s="7" t="n"/>
      <c r="M72" s="7" t="n"/>
      <c r="N72" s="15">
        <f>IF($M72="","",IFERROR(1/$M72,0))</f>
        <v/>
      </c>
    </row>
    <row r="73">
      <c r="A73" s="9" t="n"/>
      <c r="B73" s="12" t="n"/>
      <c r="C73" s="12" t="n"/>
      <c r="D73" s="12" t="n"/>
      <c r="E73" s="13" t="n"/>
      <c r="F73" s="12" t="n"/>
      <c r="G73" s="9" t="n"/>
      <c r="H73" s="8" t="n"/>
      <c r="I73" s="8" t="n"/>
      <c r="J73" s="14">
        <f>IF($H73="","",MAX(0,$H73-$I73))</f>
        <v/>
      </c>
      <c r="K73" s="32" t="n"/>
      <c r="L73" s="7" t="n"/>
      <c r="M73" s="7" t="n"/>
      <c r="N73" s="15">
        <f>IF($M73="","",IFERROR(1/$M73,0))</f>
        <v/>
      </c>
    </row>
    <row r="74">
      <c r="A74" s="9" t="n"/>
      <c r="B74" s="12" t="n"/>
      <c r="C74" s="12" t="n"/>
      <c r="D74" s="12" t="n"/>
      <c r="E74" s="13" t="n"/>
      <c r="F74" s="12" t="n"/>
      <c r="G74" s="9" t="n"/>
      <c r="H74" s="8" t="n"/>
      <c r="I74" s="8" t="n"/>
      <c r="J74" s="14">
        <f>IF($H74="","",MAX(0,$H74-$I74))</f>
        <v/>
      </c>
      <c r="K74" s="32" t="n"/>
      <c r="L74" s="7" t="n"/>
      <c r="M74" s="7" t="n"/>
      <c r="N74" s="15">
        <f>IF($M74="","",IFERROR(1/$M74,0))</f>
        <v/>
      </c>
    </row>
    <row r="75">
      <c r="A75" s="9" t="n"/>
      <c r="B75" s="12" t="n"/>
      <c r="C75" s="12" t="n"/>
      <c r="D75" s="12" t="n"/>
      <c r="E75" s="13" t="n"/>
      <c r="F75" s="12" t="n"/>
      <c r="G75" s="9" t="n"/>
      <c r="H75" s="8" t="n"/>
      <c r="I75" s="8" t="n"/>
      <c r="J75" s="14">
        <f>IF($H75="","",MAX(0,$H75-$I75))</f>
        <v/>
      </c>
      <c r="K75" s="32" t="n"/>
      <c r="L75" s="7" t="n"/>
      <c r="M75" s="7" t="n"/>
      <c r="N75" s="15">
        <f>IF($M75="","",IFERROR(1/$M75,0))</f>
        <v/>
      </c>
    </row>
    <row r="76">
      <c r="A76" s="9" t="n"/>
      <c r="B76" s="12" t="n"/>
      <c r="C76" s="12" t="n"/>
      <c r="D76" s="12" t="n"/>
      <c r="E76" s="13" t="n"/>
      <c r="F76" s="12" t="n"/>
      <c r="G76" s="9" t="n"/>
      <c r="H76" s="8" t="n"/>
      <c r="I76" s="8" t="n"/>
      <c r="J76" s="14">
        <f>IF($H76="","",MAX(0,$H76-$I76))</f>
        <v/>
      </c>
      <c r="K76" s="32" t="n"/>
      <c r="L76" s="7" t="n"/>
      <c r="M76" s="7" t="n"/>
      <c r="N76" s="15">
        <f>IF($M76="","",IFERROR(1/$M76,0))</f>
        <v/>
      </c>
    </row>
    <row r="77">
      <c r="A77" s="9" t="n"/>
      <c r="B77" s="12" t="n"/>
      <c r="C77" s="12" t="n"/>
      <c r="D77" s="12" t="n"/>
      <c r="E77" s="13" t="n"/>
      <c r="F77" s="12" t="n"/>
      <c r="G77" s="9" t="n"/>
      <c r="H77" s="8" t="n"/>
      <c r="I77" s="8" t="n"/>
      <c r="J77" s="14">
        <f>IF($H77="","",MAX(0,$H77-$I77))</f>
        <v/>
      </c>
      <c r="K77" s="32" t="n"/>
      <c r="L77" s="7" t="n"/>
      <c r="M77" s="7" t="n"/>
      <c r="N77" s="15">
        <f>IF($M77="","",IFERROR(1/$M77,0))</f>
        <v/>
      </c>
    </row>
    <row r="78">
      <c r="A78" s="9" t="n"/>
      <c r="B78" s="12" t="n"/>
      <c r="C78" s="12" t="n"/>
      <c r="D78" s="12" t="n"/>
      <c r="E78" s="13" t="n"/>
      <c r="F78" s="12" t="n"/>
      <c r="G78" s="9" t="n"/>
      <c r="H78" s="8" t="n"/>
      <c r="I78" s="8" t="n"/>
      <c r="J78" s="14">
        <f>IF($H78="","",MAX(0,$H78-$I78))</f>
        <v/>
      </c>
      <c r="K78" s="32" t="n"/>
      <c r="L78" s="7" t="n"/>
      <c r="M78" s="7" t="n"/>
      <c r="N78" s="15">
        <f>IF($M78="","",IFERROR(1/$M78,0))</f>
        <v/>
      </c>
    </row>
    <row r="79">
      <c r="A79" s="9" t="n"/>
      <c r="B79" s="12" t="n"/>
      <c r="C79" s="12" t="n"/>
      <c r="D79" s="12" t="n"/>
      <c r="E79" s="13" t="n"/>
      <c r="F79" s="12" t="n"/>
      <c r="G79" s="9" t="n"/>
      <c r="H79" s="8" t="n"/>
      <c r="I79" s="8" t="n"/>
      <c r="J79" s="14">
        <f>IF($H79="","",MAX(0,$H79-$I79))</f>
        <v/>
      </c>
      <c r="K79" s="32" t="n"/>
      <c r="L79" s="7" t="n"/>
      <c r="M79" s="7" t="n"/>
      <c r="N79" s="15">
        <f>IF($M79="","",IFERROR(1/$M79,0))</f>
        <v/>
      </c>
    </row>
    <row r="80">
      <c r="A80" s="9" t="n"/>
      <c r="B80" s="12" t="n"/>
      <c r="C80" s="12" t="n"/>
      <c r="D80" s="12" t="n"/>
      <c r="E80" s="13" t="n"/>
      <c r="F80" s="12" t="n"/>
      <c r="G80" s="9" t="n"/>
      <c r="H80" s="8" t="n"/>
      <c r="I80" s="8" t="n"/>
      <c r="J80" s="14">
        <f>IF($H80="","",MAX(0,$H80-$I80))</f>
        <v/>
      </c>
      <c r="K80" s="32" t="n"/>
      <c r="L80" s="7" t="n"/>
      <c r="M80" s="7" t="n"/>
      <c r="N80" s="15">
        <f>IF($M80="","",IFERROR(1/$M80,0))</f>
        <v/>
      </c>
    </row>
    <row r="81">
      <c r="A81" s="9" t="n"/>
      <c r="B81" s="12" t="n"/>
      <c r="C81" s="12" t="n"/>
      <c r="D81" s="12" t="n"/>
      <c r="E81" s="13" t="n"/>
      <c r="F81" s="12" t="n"/>
      <c r="G81" s="9" t="n"/>
      <c r="H81" s="8" t="n"/>
      <c r="I81" s="8" t="n"/>
      <c r="J81" s="14">
        <f>IF($H81="","",MAX(0,$H81-$I81))</f>
        <v/>
      </c>
      <c r="K81" s="32" t="n"/>
      <c r="L81" s="7" t="n"/>
      <c r="M81" s="7" t="n"/>
      <c r="N81" s="15">
        <f>IF($M81="","",IFERROR(1/$M81,0))</f>
        <v/>
      </c>
    </row>
    <row r="82">
      <c r="A82" s="9" t="n"/>
      <c r="B82" s="12" t="n"/>
      <c r="C82" s="12" t="n"/>
      <c r="D82" s="12" t="n"/>
      <c r="E82" s="13" t="n"/>
      <c r="F82" s="12" t="n"/>
      <c r="G82" s="9" t="n"/>
      <c r="H82" s="8" t="n"/>
      <c r="I82" s="8" t="n"/>
      <c r="J82" s="14">
        <f>IF($H82="","",MAX(0,$H82-$I82))</f>
        <v/>
      </c>
      <c r="K82" s="32" t="n"/>
      <c r="L82" s="7" t="n"/>
      <c r="M82" s="7" t="n"/>
      <c r="N82" s="15">
        <f>IF($M82="","",IFERROR(1/$M82,0))</f>
        <v/>
      </c>
    </row>
    <row r="83">
      <c r="A83" s="9" t="n"/>
      <c r="B83" s="12" t="n"/>
      <c r="C83" s="12" t="n"/>
      <c r="D83" s="12" t="n"/>
      <c r="E83" s="13" t="n"/>
      <c r="F83" s="12" t="n"/>
      <c r="G83" s="9" t="n"/>
      <c r="H83" s="8" t="n"/>
      <c r="I83" s="8" t="n"/>
      <c r="J83" s="14">
        <f>IF($H83="","",MAX(0,$H83-$I83))</f>
        <v/>
      </c>
      <c r="K83" s="32" t="n"/>
      <c r="L83" s="7" t="n"/>
      <c r="M83" s="7" t="n"/>
      <c r="N83" s="15">
        <f>IF($M83="","",IFERROR(1/$M83,0))</f>
        <v/>
      </c>
    </row>
    <row r="84">
      <c r="A84" s="9" t="n"/>
      <c r="B84" s="12" t="n"/>
      <c r="C84" s="12" t="n"/>
      <c r="D84" s="12" t="n"/>
      <c r="E84" s="13" t="n"/>
      <c r="F84" s="12" t="n"/>
      <c r="G84" s="9" t="n"/>
      <c r="H84" s="8" t="n"/>
      <c r="I84" s="8" t="n"/>
      <c r="J84" s="14">
        <f>IF($H84="","",MAX(0,$H84-$I84))</f>
        <v/>
      </c>
      <c r="K84" s="32" t="n"/>
      <c r="L84" s="7" t="n"/>
      <c r="M84" s="7" t="n"/>
      <c r="N84" s="15">
        <f>IF($M84="","",IFERROR(1/$M84,0))</f>
        <v/>
      </c>
    </row>
    <row r="85">
      <c r="A85" s="9" t="n"/>
      <c r="B85" s="12" t="n"/>
      <c r="C85" s="12" t="n"/>
      <c r="D85" s="12" t="n"/>
      <c r="E85" s="13" t="n"/>
      <c r="F85" s="12" t="n"/>
      <c r="G85" s="9" t="n"/>
      <c r="H85" s="8" t="n"/>
      <c r="I85" s="8" t="n"/>
      <c r="J85" s="14">
        <f>IF($H85="","",MAX(0,$H85-$I85))</f>
        <v/>
      </c>
      <c r="K85" s="32" t="n"/>
      <c r="L85" s="7" t="n"/>
      <c r="M85" s="7" t="n"/>
      <c r="N85" s="15">
        <f>IF($M85="","",IFERROR(1/$M85,0))</f>
        <v/>
      </c>
    </row>
    <row r="86">
      <c r="A86" s="9" t="n"/>
      <c r="B86" s="12" t="n"/>
      <c r="C86" s="12" t="n"/>
      <c r="D86" s="12" t="n"/>
      <c r="E86" s="13" t="n"/>
      <c r="F86" s="12" t="n"/>
      <c r="G86" s="9" t="n"/>
      <c r="H86" s="8" t="n"/>
      <c r="I86" s="8" t="n"/>
      <c r="J86" s="14">
        <f>IF($H86="","",MAX(0,$H86-$I86))</f>
        <v/>
      </c>
      <c r="K86" s="32" t="n"/>
      <c r="L86" s="7" t="n"/>
      <c r="M86" s="7" t="n"/>
      <c r="N86" s="15">
        <f>IF($M86="","",IFERROR(1/$M86,0))</f>
        <v/>
      </c>
    </row>
    <row r="87">
      <c r="A87" s="9" t="n"/>
      <c r="B87" s="12" t="n"/>
      <c r="C87" s="12" t="n"/>
      <c r="D87" s="12" t="n"/>
      <c r="E87" s="13" t="n"/>
      <c r="F87" s="12" t="n"/>
      <c r="G87" s="9" t="n"/>
      <c r="H87" s="8" t="n"/>
      <c r="I87" s="8" t="n"/>
      <c r="J87" s="14">
        <f>IF($H87="","",MAX(0,$H87-$I87))</f>
        <v/>
      </c>
      <c r="K87" s="32" t="n"/>
      <c r="L87" s="7" t="n"/>
      <c r="M87" s="7" t="n"/>
      <c r="N87" s="15">
        <f>IF($M87="","",IFERROR(1/$M87,0))</f>
        <v/>
      </c>
    </row>
    <row r="88">
      <c r="A88" s="9" t="n"/>
      <c r="B88" s="12" t="n"/>
      <c r="C88" s="12" t="n"/>
      <c r="D88" s="12" t="n"/>
      <c r="E88" s="13" t="n"/>
      <c r="F88" s="12" t="n"/>
      <c r="G88" s="9" t="n"/>
      <c r="H88" s="8" t="n"/>
      <c r="I88" s="8" t="n"/>
      <c r="J88" s="14">
        <f>IF($H88="","",MAX(0,$H88-$I88))</f>
        <v/>
      </c>
      <c r="K88" s="32" t="n"/>
      <c r="L88" s="7" t="n"/>
      <c r="M88" s="7" t="n"/>
      <c r="N88" s="15">
        <f>IF($M88="","",IFERROR(1/$M88,0))</f>
        <v/>
      </c>
    </row>
    <row r="89">
      <c r="A89" s="9" t="n"/>
      <c r="B89" s="12" t="n"/>
      <c r="C89" s="12" t="n"/>
      <c r="D89" s="12" t="n"/>
      <c r="E89" s="13" t="n"/>
      <c r="F89" s="12" t="n"/>
      <c r="G89" s="9" t="n"/>
      <c r="H89" s="8" t="n"/>
      <c r="I89" s="8" t="n"/>
      <c r="J89" s="14">
        <f>IF($H89="","",MAX(0,$H89-$I89))</f>
        <v/>
      </c>
      <c r="K89" s="32" t="n"/>
      <c r="L89" s="7" t="n"/>
      <c r="M89" s="7" t="n"/>
      <c r="N89" s="15">
        <f>IF($M89="","",IFERROR(1/$M89,0))</f>
        <v/>
      </c>
    </row>
    <row r="90">
      <c r="A90" s="9" t="n"/>
      <c r="B90" s="12" t="n"/>
      <c r="C90" s="12" t="n"/>
      <c r="D90" s="12" t="n"/>
      <c r="E90" s="13" t="n"/>
      <c r="F90" s="12" t="n"/>
      <c r="G90" s="9" t="n"/>
      <c r="H90" s="8" t="n"/>
      <c r="I90" s="8" t="n"/>
      <c r="J90" s="14">
        <f>IF($H90="","",MAX(0,$H90-$I90))</f>
        <v/>
      </c>
      <c r="K90" s="32" t="n"/>
      <c r="L90" s="7" t="n"/>
      <c r="M90" s="7" t="n"/>
      <c r="N90" s="15">
        <f>IF($M90="","",IFERROR(1/$M90,0))</f>
        <v/>
      </c>
    </row>
    <row r="91">
      <c r="A91" s="9" t="n"/>
      <c r="B91" s="12" t="n"/>
      <c r="C91" s="12" t="n"/>
      <c r="D91" s="12" t="n"/>
      <c r="E91" s="13" t="n"/>
      <c r="F91" s="12" t="n"/>
      <c r="G91" s="9" t="n"/>
      <c r="H91" s="8" t="n"/>
      <c r="I91" s="8" t="n"/>
      <c r="J91" s="14">
        <f>IF($H91="","",MAX(0,$H91-$I91))</f>
        <v/>
      </c>
      <c r="K91" s="32" t="n"/>
      <c r="L91" s="7" t="n"/>
      <c r="M91" s="7" t="n"/>
      <c r="N91" s="15">
        <f>IF($M91="","",IFERROR(1/$M91,0))</f>
        <v/>
      </c>
    </row>
    <row r="92">
      <c r="A92" s="9" t="n"/>
      <c r="B92" s="12" t="n"/>
      <c r="C92" s="12" t="n"/>
      <c r="D92" s="12" t="n"/>
      <c r="E92" s="13" t="n"/>
      <c r="F92" s="12" t="n"/>
      <c r="G92" s="9" t="n"/>
      <c r="H92" s="8" t="n"/>
      <c r="I92" s="8" t="n"/>
      <c r="J92" s="14">
        <f>IF($H92="","",MAX(0,$H92-$I92))</f>
        <v/>
      </c>
      <c r="K92" s="32" t="n"/>
      <c r="L92" s="7" t="n"/>
      <c r="M92" s="7" t="n"/>
      <c r="N92" s="15">
        <f>IF($M92="","",IFERROR(1/$M92,0))</f>
        <v/>
      </c>
    </row>
    <row r="93">
      <c r="A93" s="9" t="n"/>
      <c r="B93" s="12" t="n"/>
      <c r="C93" s="12" t="n"/>
      <c r="D93" s="12" t="n"/>
      <c r="E93" s="13" t="n"/>
      <c r="F93" s="12" t="n"/>
      <c r="G93" s="9" t="n"/>
      <c r="H93" s="8" t="n"/>
      <c r="I93" s="8" t="n"/>
      <c r="J93" s="14">
        <f>IF($H93="","",MAX(0,$H93-$I93))</f>
        <v/>
      </c>
      <c r="K93" s="32" t="n"/>
      <c r="L93" s="7" t="n"/>
      <c r="M93" s="7" t="n"/>
      <c r="N93" s="15">
        <f>IF($M93="","",IFERROR(1/$M93,0))</f>
        <v/>
      </c>
    </row>
    <row r="94">
      <c r="A94" s="9" t="n"/>
      <c r="B94" s="12" t="n"/>
      <c r="C94" s="12" t="n"/>
      <c r="D94" s="12" t="n"/>
      <c r="E94" s="13" t="n"/>
      <c r="F94" s="12" t="n"/>
      <c r="G94" s="9" t="n"/>
      <c r="H94" s="8" t="n"/>
      <c r="I94" s="8" t="n"/>
      <c r="J94" s="14">
        <f>IF($H94="","",MAX(0,$H94-$I94))</f>
        <v/>
      </c>
      <c r="K94" s="32" t="n"/>
      <c r="L94" s="7" t="n"/>
      <c r="M94" s="7" t="n"/>
      <c r="N94" s="15">
        <f>IF($M94="","",IFERROR(1/$M94,0))</f>
        <v/>
      </c>
    </row>
    <row r="95">
      <c r="A95" s="9" t="n"/>
      <c r="B95" s="12" t="n"/>
      <c r="C95" s="12" t="n"/>
      <c r="D95" s="12" t="n"/>
      <c r="E95" s="13" t="n"/>
      <c r="F95" s="12" t="n"/>
      <c r="G95" s="9" t="n"/>
      <c r="H95" s="8" t="n"/>
      <c r="I95" s="8" t="n"/>
      <c r="J95" s="14">
        <f>IF($H95="","",MAX(0,$H95-$I95))</f>
        <v/>
      </c>
      <c r="K95" s="32" t="n"/>
      <c r="L95" s="7" t="n"/>
      <c r="M95" s="7" t="n"/>
      <c r="N95" s="15">
        <f>IF($M95="","",IFERROR(1/$M95,0))</f>
        <v/>
      </c>
    </row>
    <row r="96">
      <c r="A96" s="9" t="n"/>
      <c r="B96" s="12" t="n"/>
      <c r="C96" s="12" t="n"/>
      <c r="D96" s="12" t="n"/>
      <c r="E96" s="13" t="n"/>
      <c r="F96" s="12" t="n"/>
      <c r="G96" s="9" t="n"/>
      <c r="H96" s="8" t="n"/>
      <c r="I96" s="8" t="n"/>
      <c r="J96" s="14">
        <f>IF($H96="","",MAX(0,$H96-$I96))</f>
        <v/>
      </c>
      <c r="K96" s="32" t="n"/>
      <c r="L96" s="7" t="n"/>
      <c r="M96" s="7" t="n"/>
      <c r="N96" s="15">
        <f>IF($M96="","",IFERROR(1/$M96,0))</f>
        <v/>
      </c>
    </row>
    <row r="97">
      <c r="A97" s="9" t="n"/>
      <c r="B97" s="12" t="n"/>
      <c r="C97" s="12" t="n"/>
      <c r="D97" s="12" t="n"/>
      <c r="E97" s="13" t="n"/>
      <c r="F97" s="12" t="n"/>
      <c r="G97" s="9" t="n"/>
      <c r="H97" s="8" t="n"/>
      <c r="I97" s="8" t="n"/>
      <c r="J97" s="14">
        <f>IF($H97="","",MAX(0,$H97-$I97))</f>
        <v/>
      </c>
      <c r="K97" s="32" t="n"/>
      <c r="L97" s="7" t="n"/>
      <c r="M97" s="7" t="n"/>
      <c r="N97" s="15">
        <f>IF($M97="","",IFERROR(1/$M97,0))</f>
        <v/>
      </c>
    </row>
    <row r="98">
      <c r="A98" s="9" t="n"/>
      <c r="B98" s="12" t="n"/>
      <c r="C98" s="12" t="n"/>
      <c r="D98" s="12" t="n"/>
      <c r="E98" s="13" t="n"/>
      <c r="F98" s="12" t="n"/>
      <c r="G98" s="9" t="n"/>
      <c r="H98" s="8" t="n"/>
      <c r="I98" s="8" t="n"/>
      <c r="J98" s="14">
        <f>IF($H98="","",MAX(0,$H98-$I98))</f>
        <v/>
      </c>
      <c r="K98" s="32" t="n"/>
      <c r="L98" s="7" t="n"/>
      <c r="M98" s="7" t="n"/>
      <c r="N98" s="15">
        <f>IF($M98="","",IFERROR(1/$M98,0))</f>
        <v/>
      </c>
    </row>
    <row r="99">
      <c r="A99" s="9" t="n"/>
      <c r="B99" s="12" t="n"/>
      <c r="C99" s="12" t="n"/>
      <c r="D99" s="12" t="n"/>
      <c r="E99" s="13" t="n"/>
      <c r="F99" s="12" t="n"/>
      <c r="G99" s="9" t="n"/>
      <c r="H99" s="8" t="n"/>
      <c r="I99" s="8" t="n"/>
      <c r="J99" s="14">
        <f>IF($H99="","",MAX(0,$H99-$I99))</f>
        <v/>
      </c>
      <c r="K99" s="32" t="n"/>
      <c r="L99" s="7" t="n"/>
      <c r="M99" s="7" t="n"/>
      <c r="N99" s="15">
        <f>IF($M99="","",IFERROR(1/$M99,0))</f>
        <v/>
      </c>
    </row>
    <row r="100">
      <c r="A100" s="9" t="n"/>
      <c r="B100" s="12" t="n"/>
      <c r="C100" s="12" t="n"/>
      <c r="D100" s="12" t="n"/>
      <c r="E100" s="13" t="n"/>
      <c r="F100" s="12" t="n"/>
      <c r="G100" s="9" t="n"/>
      <c r="H100" s="8" t="n"/>
      <c r="I100" s="8" t="n"/>
      <c r="J100" s="14">
        <f>IF($H100="","",MAX(0,$H100-$I100))</f>
        <v/>
      </c>
      <c r="K100" s="32" t="n"/>
      <c r="L100" s="7" t="n"/>
      <c r="M100" s="7" t="n"/>
      <c r="N100" s="15">
        <f>IF($M100="","",IFERROR(1/$M100,0))</f>
        <v/>
      </c>
    </row>
    <row r="101">
      <c r="A101" s="9" t="n"/>
      <c r="B101" s="12" t="n"/>
      <c r="C101" s="12" t="n"/>
      <c r="D101" s="12" t="n"/>
      <c r="E101" s="13" t="n"/>
      <c r="F101" s="12" t="n"/>
      <c r="G101" s="9" t="n"/>
      <c r="H101" s="8" t="n"/>
      <c r="I101" s="8" t="n"/>
      <c r="J101" s="14">
        <f>IF($H101="","",MAX(0,$H101-$I101))</f>
        <v/>
      </c>
      <c r="K101" s="32" t="n"/>
      <c r="L101" s="7" t="n"/>
      <c r="M101" s="7" t="n"/>
      <c r="N101" s="15">
        <f>IF($M101="","",IFERROR(1/$M101,0))</f>
        <v/>
      </c>
    </row>
    <row r="102">
      <c r="A102" s="9" t="n"/>
      <c r="B102" s="12" t="n"/>
      <c r="C102" s="12" t="n"/>
      <c r="D102" s="12" t="n"/>
      <c r="E102" s="13" t="n"/>
      <c r="F102" s="12" t="n"/>
      <c r="G102" s="9" t="n"/>
      <c r="H102" s="8" t="n"/>
      <c r="I102" s="8" t="n"/>
      <c r="J102" s="14">
        <f>IF($H102="","",MAX(0,$H102-$I102))</f>
        <v/>
      </c>
      <c r="K102" s="32" t="n"/>
      <c r="L102" s="7" t="n"/>
      <c r="M102" s="7" t="n"/>
      <c r="N102" s="15">
        <f>IF($M102="","",IFERROR(1/$M102,0))</f>
        <v/>
      </c>
    </row>
    <row r="103">
      <c r="A103" s="9" t="n"/>
      <c r="B103" s="12" t="n"/>
      <c r="C103" s="12" t="n"/>
      <c r="D103" s="12" t="n"/>
      <c r="E103" s="13" t="n"/>
      <c r="F103" s="12" t="n"/>
      <c r="G103" s="9" t="n"/>
      <c r="H103" s="8" t="n"/>
      <c r="I103" s="8" t="n"/>
      <c r="J103" s="14">
        <f>IF($H103="","",MAX(0,$H103-$I103))</f>
        <v/>
      </c>
      <c r="K103" s="32" t="n"/>
      <c r="L103" s="7" t="n"/>
      <c r="M103" s="7" t="n"/>
      <c r="N103" s="15">
        <f>IF($M103="","",IFERROR(1/$M103,0))</f>
        <v/>
      </c>
    </row>
    <row r="104">
      <c r="A104" s="9" t="n"/>
      <c r="B104" s="12" t="n"/>
      <c r="C104" s="12" t="n"/>
      <c r="D104" s="12" t="n"/>
      <c r="E104" s="13" t="n"/>
      <c r="F104" s="12" t="n"/>
      <c r="G104" s="9" t="n"/>
      <c r="H104" s="8" t="n"/>
      <c r="I104" s="8" t="n"/>
      <c r="J104" s="14">
        <f>IF($H104="","",MAX(0,$H104-$I104))</f>
        <v/>
      </c>
      <c r="K104" s="32" t="n"/>
      <c r="L104" s="7" t="n"/>
      <c r="M104" s="7" t="n"/>
      <c r="N104" s="15">
        <f>IF($M104="","",IFERROR(1/$M104,0))</f>
        <v/>
      </c>
    </row>
    <row r="105">
      <c r="A105" s="9" t="n"/>
      <c r="B105" s="12" t="n"/>
      <c r="C105" s="12" t="n"/>
      <c r="D105" s="12" t="n"/>
      <c r="E105" s="13" t="n"/>
      <c r="F105" s="12" t="n"/>
      <c r="G105" s="9" t="n"/>
      <c r="H105" s="8" t="n"/>
      <c r="I105" s="8" t="n"/>
      <c r="J105" s="14">
        <f>IF($H105="","",MAX(0,$H105-$I105))</f>
        <v/>
      </c>
      <c r="K105" s="32" t="n"/>
      <c r="L105" s="7" t="n"/>
      <c r="M105" s="7" t="n"/>
      <c r="N105" s="15">
        <f>IF($M105="","",IFERROR(1/$M105,0))</f>
        <v/>
      </c>
    </row>
    <row r="106">
      <c r="A106" s="9" t="n"/>
      <c r="B106" s="12" t="n"/>
      <c r="C106" s="12" t="n"/>
      <c r="D106" s="12" t="n"/>
      <c r="E106" s="13" t="n"/>
      <c r="F106" s="12" t="n"/>
      <c r="G106" s="9" t="n"/>
      <c r="H106" s="8" t="n"/>
      <c r="I106" s="8" t="n"/>
      <c r="J106" s="14">
        <f>IF($H106="","",MAX(0,$H106-$I106))</f>
        <v/>
      </c>
      <c r="K106" s="32" t="n"/>
      <c r="L106" s="7" t="n"/>
      <c r="M106" s="7" t="n"/>
      <c r="N106" s="15">
        <f>IF($M106="","",IFERROR(1/$M106,0))</f>
        <v/>
      </c>
    </row>
    <row r="107">
      <c r="A107" s="9" t="n"/>
      <c r="B107" s="12" t="n"/>
      <c r="C107" s="12" t="n"/>
      <c r="D107" s="12" t="n"/>
      <c r="E107" s="13" t="n"/>
      <c r="F107" s="12" t="n"/>
      <c r="G107" s="9" t="n"/>
      <c r="H107" s="8" t="n"/>
      <c r="I107" s="8" t="n"/>
      <c r="J107" s="14">
        <f>IF($H107="","",MAX(0,$H107-$I107))</f>
        <v/>
      </c>
      <c r="K107" s="32" t="n"/>
      <c r="L107" s="7" t="n"/>
      <c r="M107" s="7" t="n"/>
      <c r="N107" s="15">
        <f>IF($M107="","",IFERROR(1/$M107,0))</f>
        <v/>
      </c>
    </row>
    <row r="108">
      <c r="A108" s="9" t="n"/>
      <c r="B108" s="12" t="n"/>
      <c r="C108" s="12" t="n"/>
      <c r="D108" s="12" t="n"/>
      <c r="E108" s="13" t="n"/>
      <c r="F108" s="12" t="n"/>
      <c r="G108" s="9" t="n"/>
      <c r="H108" s="8" t="n"/>
      <c r="I108" s="8" t="n"/>
      <c r="J108" s="14">
        <f>IF($H108="","",MAX(0,$H108-$I108))</f>
        <v/>
      </c>
      <c r="K108" s="32" t="n"/>
      <c r="L108" s="7" t="n"/>
      <c r="M108" s="7" t="n"/>
      <c r="N108" s="15">
        <f>IF($M108="","",IFERROR(1/$M108,0))</f>
        <v/>
      </c>
    </row>
    <row r="109">
      <c r="A109" s="9" t="n"/>
      <c r="B109" s="12" t="n"/>
      <c r="C109" s="12" t="n"/>
      <c r="D109" s="12" t="n"/>
      <c r="E109" s="13" t="n"/>
      <c r="F109" s="12" t="n"/>
      <c r="G109" s="9" t="n"/>
      <c r="H109" s="8" t="n"/>
      <c r="I109" s="8" t="n"/>
      <c r="J109" s="14">
        <f>IF($H109="","",MAX(0,$H109-$I109))</f>
        <v/>
      </c>
      <c r="K109" s="32" t="n"/>
      <c r="L109" s="7" t="n"/>
      <c r="M109" s="7" t="n"/>
      <c r="N109" s="15">
        <f>IF($M109="","",IFERROR(1/$M109,0))</f>
        <v/>
      </c>
    </row>
    <row r="110">
      <c r="A110" s="9" t="n"/>
      <c r="B110" s="12" t="n"/>
      <c r="C110" s="12" t="n"/>
      <c r="D110" s="12" t="n"/>
      <c r="E110" s="13" t="n"/>
      <c r="F110" s="12" t="n"/>
      <c r="G110" s="9" t="n"/>
      <c r="H110" s="8" t="n"/>
      <c r="I110" s="8" t="n"/>
      <c r="J110" s="14">
        <f>IF($H110="","",MAX(0,$H110-$I110))</f>
        <v/>
      </c>
      <c r="K110" s="32" t="n"/>
      <c r="L110" s="7" t="n"/>
      <c r="M110" s="7" t="n"/>
      <c r="N110" s="15">
        <f>IF($M110="","",IFERROR(1/$M110,0))</f>
        <v/>
      </c>
    </row>
    <row r="111">
      <c r="A111" s="9" t="n"/>
      <c r="B111" s="12" t="n"/>
      <c r="C111" s="12" t="n"/>
      <c r="D111" s="12" t="n"/>
      <c r="E111" s="13" t="n"/>
      <c r="F111" s="12" t="n"/>
      <c r="G111" s="9" t="n"/>
      <c r="H111" s="8" t="n"/>
      <c r="I111" s="8" t="n"/>
      <c r="J111" s="14">
        <f>IF($H111="","",MAX(0,$H111-$I111))</f>
        <v/>
      </c>
      <c r="K111" s="32" t="n"/>
      <c r="L111" s="7" t="n"/>
      <c r="M111" s="7" t="n"/>
      <c r="N111" s="15">
        <f>IF($M111="","",IFERROR(1/$M111,0))</f>
        <v/>
      </c>
    </row>
    <row r="112">
      <c r="A112" s="9" t="n"/>
      <c r="B112" s="12" t="n"/>
      <c r="C112" s="12" t="n"/>
      <c r="D112" s="12" t="n"/>
      <c r="E112" s="13" t="n"/>
      <c r="F112" s="12" t="n"/>
      <c r="G112" s="9" t="n"/>
      <c r="H112" s="8" t="n"/>
      <c r="I112" s="8" t="n"/>
      <c r="J112" s="14">
        <f>IF($H112="","",MAX(0,$H112-$I112))</f>
        <v/>
      </c>
      <c r="K112" s="32" t="n"/>
      <c r="L112" s="7" t="n"/>
      <c r="M112" s="7" t="n"/>
      <c r="N112" s="15">
        <f>IF($M112="","",IFERROR(1/$M112,0))</f>
        <v/>
      </c>
    </row>
    <row r="113">
      <c r="A113" s="9" t="n"/>
      <c r="B113" s="12" t="n"/>
      <c r="C113" s="12" t="n"/>
      <c r="D113" s="12" t="n"/>
      <c r="E113" s="13" t="n"/>
      <c r="F113" s="12" t="n"/>
      <c r="G113" s="9" t="n"/>
      <c r="H113" s="8" t="n"/>
      <c r="I113" s="8" t="n"/>
      <c r="J113" s="14">
        <f>IF($H113="","",MAX(0,$H113-$I113))</f>
        <v/>
      </c>
      <c r="K113" s="32" t="n"/>
      <c r="L113" s="7" t="n"/>
      <c r="M113" s="7" t="n"/>
      <c r="N113" s="15">
        <f>IF($M113="","",IFERROR(1/$M113,0))</f>
        <v/>
      </c>
    </row>
    <row r="114">
      <c r="A114" s="9" t="n"/>
      <c r="B114" s="12" t="n"/>
      <c r="C114" s="12" t="n"/>
      <c r="D114" s="12" t="n"/>
      <c r="E114" s="13" t="n"/>
      <c r="F114" s="12" t="n"/>
      <c r="G114" s="9" t="n"/>
      <c r="H114" s="8" t="n"/>
      <c r="I114" s="8" t="n"/>
      <c r="J114" s="14">
        <f>IF($H114="","",MAX(0,$H114-$I114))</f>
        <v/>
      </c>
      <c r="K114" s="32" t="n"/>
      <c r="L114" s="7" t="n"/>
      <c r="M114" s="7" t="n"/>
      <c r="N114" s="15">
        <f>IF($M114="","",IFERROR(1/$M114,0))</f>
        <v/>
      </c>
    </row>
    <row r="115">
      <c r="A115" s="9" t="n"/>
      <c r="B115" s="12" t="n"/>
      <c r="C115" s="12" t="n"/>
      <c r="D115" s="12" t="n"/>
      <c r="E115" s="13" t="n"/>
      <c r="F115" s="12" t="n"/>
      <c r="G115" s="9" t="n"/>
      <c r="H115" s="8" t="n"/>
      <c r="I115" s="8" t="n"/>
      <c r="J115" s="14">
        <f>IF($H115="","",MAX(0,$H115-$I115))</f>
        <v/>
      </c>
      <c r="K115" s="32" t="n"/>
      <c r="L115" s="7" t="n"/>
      <c r="M115" s="7" t="n"/>
      <c r="N115" s="15">
        <f>IF($M115="","",IFERROR(1/$M115,0))</f>
        <v/>
      </c>
    </row>
    <row r="116">
      <c r="A116" s="9" t="n"/>
      <c r="B116" s="12" t="n"/>
      <c r="C116" s="12" t="n"/>
      <c r="D116" s="12" t="n"/>
      <c r="E116" s="13" t="n"/>
      <c r="F116" s="12" t="n"/>
      <c r="G116" s="9" t="n"/>
      <c r="H116" s="8" t="n"/>
      <c r="I116" s="8" t="n"/>
      <c r="J116" s="14">
        <f>IF($H116="","",MAX(0,$H116-$I116))</f>
        <v/>
      </c>
      <c r="K116" s="32" t="n"/>
      <c r="L116" s="7" t="n"/>
      <c r="M116" s="7" t="n"/>
      <c r="N116" s="15">
        <f>IF($M116="","",IFERROR(1/$M116,0))</f>
        <v/>
      </c>
    </row>
  </sheetData>
  <autoFilter ref="A16:N116"/>
  <mergeCells count="1">
    <mergeCell ref="A1:N1"/>
  </mergeCells>
  <conditionalFormatting sqref="I17:I116">
    <cfRule type="expression" priority="1" dxfId="0">
      <formula>AND($H17&lt;&gt;"",I17&gt;$H17)</formula>
    </cfRule>
  </conditionalFormatting>
  <dataValidations count="3">
    <dataValidation sqref="F17:F116" showErrorMessage="1" showInputMessage="1" allowBlank="1" type="list">
      <formula1>"Meublée longue durée,Étudiant,Touristique"</formula1>
    </dataValidation>
    <dataValidation sqref="G17:G116" showErrorMessage="1" showInputMessage="1" allowBlank="1" type="list">
      <formula1>"A,B,C,D,E,F,G"</formula1>
    </dataValidation>
    <dataValidation sqref="L17:M116" showErrorMessage="1" showInputMessage="1" allowBlank="1" type="whole" operator="between">
      <formula1>1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103"/>
  <sheetViews>
    <sheetView showGridLines="0"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9" customWidth="1" min="2" max="2"/>
    <col width="16" customWidth="1" min="3" max="3"/>
    <col width="22" customWidth="1" min="4" max="4"/>
    <col width="16" customWidth="1" min="5" max="5"/>
    <col width="18" customWidth="1" min="6" max="6"/>
    <col width="15" customWidth="1" min="7" max="7"/>
    <col width="16" customWidth="1" min="8" max="8"/>
    <col width="16" customWidth="1" min="9" max="9"/>
    <col width="18" customWidth="1" min="10" max="10"/>
    <col width="14" customWidth="1" min="11" max="11"/>
    <col width="19" customWidth="1" min="12" max="12"/>
    <col width="19" customWidth="1" min="13" max="13"/>
    <col width="14" customWidth="1" min="14" max="14"/>
    <col width="16" customWidth="1" min="15" max="15"/>
    <col width="17" customWidth="1" min="16" max="16"/>
    <col width="18" customWidth="1" min="17" max="17"/>
    <col width="17" customWidth="1" min="18" max="18"/>
    <col width="20" customWidth="1" min="19" max="19"/>
    <col width="18" customWidth="1" min="20" max="20"/>
    <col width="17" customWidth="1" min="21" max="21"/>
    <col width="19" customWidth="1" min="22" max="22"/>
    <col width="18" customWidth="1" min="23" max="23"/>
    <col width="20" customWidth="1" min="24" max="24"/>
    <col width="18" customWidth="1" min="25" max="25"/>
    <col width="16" customWidth="1" min="26" max="26"/>
    <col width="19" customWidth="1" min="27" max="27"/>
    <col width="31" customWidth="1" min="28" max="28"/>
  </cols>
  <sheetData>
    <row r="1" ht="28" customHeight="1">
      <c r="A1" s="1" t="inlineStr">
        <is>
          <t>Exploitation LMNP — Exercice 2026</t>
        </is>
      </c>
    </row>
    <row r="2">
      <c r="A2" s="16" t="inlineStr">
        <is>
          <t>Saisir les recettes et charges en jaune ; les colonnes blanches ou turquoise sont calculées automatiquement.</t>
        </is>
      </c>
      <c r="B2" s="17" t="n"/>
      <c r="C2" s="17" t="n"/>
      <c r="D2" s="17" t="n"/>
      <c r="E2" s="17" t="n"/>
      <c r="F2" s="17" t="n"/>
      <c r="G2" s="17" t="n"/>
      <c r="H2" s="17" t="n"/>
      <c r="I2" s="17" t="n"/>
      <c r="J2" s="17" t="n"/>
      <c r="K2" s="17" t="n"/>
      <c r="L2" s="17" t="n"/>
      <c r="M2" s="17" t="n"/>
      <c r="N2" s="17" t="n"/>
      <c r="O2" s="17" t="n"/>
      <c r="P2" s="17" t="n"/>
      <c r="Q2" s="17" t="n"/>
      <c r="R2" s="17" t="n"/>
      <c r="S2" s="17" t="n"/>
      <c r="T2" s="17" t="n"/>
      <c r="U2" s="17" t="n"/>
      <c r="V2" s="17" t="n"/>
      <c r="W2" s="17" t="n"/>
      <c r="X2" s="17" t="n"/>
      <c r="Y2" s="17" t="n"/>
      <c r="Z2" s="17" t="n"/>
      <c r="AA2" s="17" t="n"/>
      <c r="AB2" s="17" t="n"/>
    </row>
    <row r="3">
      <c r="A3" s="11" t="inlineStr">
        <is>
          <t>ID du bien</t>
        </is>
      </c>
      <c r="B3" s="11" t="inlineStr">
        <is>
          <t>Adresse</t>
        </is>
      </c>
      <c r="C3" s="11" t="inlineStr">
        <is>
          <t>Ville</t>
        </is>
      </c>
      <c r="D3" s="11" t="inlineStr">
        <is>
          <t>Bailleur</t>
        </is>
      </c>
      <c r="E3" s="11" t="inlineStr">
        <is>
          <t>Loyers encaissés</t>
        </is>
      </c>
      <c r="F3" s="11" t="inlineStr">
        <is>
          <t>Charges locatives récupérées</t>
        </is>
      </c>
      <c r="G3" s="11" t="inlineStr">
        <is>
          <t>Autres recettes BIC</t>
        </is>
      </c>
      <c r="H3" s="11" t="inlineStr">
        <is>
          <t>Recettes totales</t>
        </is>
      </c>
      <c r="I3" s="11" t="inlineStr">
        <is>
          <t>Intérêts d’emprunt</t>
        </is>
      </c>
      <c r="J3" s="11" t="inlineStr">
        <is>
          <t>Assurance propriétaire non occupant</t>
        </is>
      </c>
      <c r="K3" s="11" t="inlineStr">
        <is>
          <t>Taxe foncière</t>
        </is>
      </c>
      <c r="L3" s="11" t="inlineStr">
        <is>
          <t>Charges de copropriété non récupérables</t>
        </is>
      </c>
      <c r="M3" s="11" t="inlineStr">
        <is>
          <t>Charges récupérables non refacturées</t>
        </is>
      </c>
      <c r="N3" s="11" t="inlineStr">
        <is>
          <t>Frais de gestion</t>
        </is>
      </c>
      <c r="O3" s="11" t="inlineStr">
        <is>
          <t>Frais de comptabilité</t>
        </is>
      </c>
      <c r="P3" s="11" t="inlineStr">
        <is>
          <t>Entretien et réparations</t>
        </is>
      </c>
      <c r="Q3" s="11" t="inlineStr">
        <is>
          <t>Publicité et frais de location</t>
        </is>
      </c>
      <c r="R3" s="11" t="inlineStr">
        <is>
          <t>Autres charges déductibles</t>
        </is>
      </c>
      <c r="S3" s="11" t="inlineStr">
        <is>
          <t>Total charges déductibles hors amortissement</t>
        </is>
      </c>
      <c r="T3" s="11" t="inlineStr">
        <is>
          <t>Résultat avant amortissement</t>
        </is>
      </c>
      <c r="U3" s="11" t="inlineStr">
        <is>
          <t>Amortissement du bâti</t>
        </is>
      </c>
      <c r="V3" s="11" t="inlineStr">
        <is>
          <t>Amortissement du mobilier</t>
        </is>
      </c>
      <c r="W3" s="11" t="inlineStr">
        <is>
          <t>Amortissement des travaux</t>
        </is>
      </c>
      <c r="X3" s="11" t="inlineStr">
        <is>
          <t>Amortissement total théorique</t>
        </is>
      </c>
      <c r="Y3" s="11" t="inlineStr">
        <is>
          <t>Amortissement imputable</t>
        </is>
      </c>
      <c r="Z3" s="11" t="inlineStr">
        <is>
          <t>Résultat fiscal LMNP</t>
        </is>
      </c>
      <c r="AA3" s="11" t="inlineStr">
        <is>
          <t>Amortissement reportable</t>
        </is>
      </c>
      <c r="AB3" s="11" t="inlineStr">
        <is>
          <t>Commentaire</t>
        </is>
      </c>
    </row>
    <row r="4">
      <c r="A4" s="9" t="inlineStr">
        <is>
          <t>LMNP-001</t>
        </is>
      </c>
      <c r="B4" s="18">
        <f>IF($A4="","",IFERROR(VLOOKUP($A4,'Paramètres'!$A$17:$N$116,2,FALSE),""))</f>
        <v/>
      </c>
      <c r="C4" s="18">
        <f>IF($A4="","",IFERROR(VLOOKUP($A4,'Paramètres'!$A$17:$N$116,3,FALSE),""))</f>
        <v/>
      </c>
      <c r="D4" s="18">
        <f>IF($A4="","",IFERROR(VLOOKUP($A4,'Paramètres'!$A$17:$N$116,4,FALSE),""))</f>
        <v/>
      </c>
      <c r="E4" s="19" t="n">
        <v>12600</v>
      </c>
      <c r="F4" s="19" t="n">
        <v>960</v>
      </c>
      <c r="G4" s="19" t="n">
        <v>0</v>
      </c>
      <c r="H4" s="20">
        <f>IF($A4="","",SUM(E4:G4))</f>
        <v/>
      </c>
      <c r="I4" s="19" t="n">
        <v>1500</v>
      </c>
      <c r="J4" s="19" t="n">
        <v>180</v>
      </c>
      <c r="K4" s="19" t="n">
        <v>850</v>
      </c>
      <c r="L4" s="19" t="n">
        <v>900</v>
      </c>
      <c r="M4" s="19" t="n">
        <v>50</v>
      </c>
      <c r="N4" s="19" t="n">
        <v>450</v>
      </c>
      <c r="O4" s="19" t="n">
        <v>650</v>
      </c>
      <c r="P4" s="19" t="n">
        <v>380</v>
      </c>
      <c r="Q4" s="19" t="n">
        <v>0</v>
      </c>
      <c r="R4" s="19" t="n">
        <v>220</v>
      </c>
      <c r="S4" s="20">
        <f>IF($A4="","",SUM(I4:R4))</f>
        <v/>
      </c>
      <c r="T4" s="20">
        <f>IF($A4="","",$H4-$S4)</f>
        <v/>
      </c>
      <c r="U4" s="20">
        <f>IF($A4="","",IF($T4&gt;0,IFERROR(VLOOKUP($A4,'Paramètres'!$A$17:$N$116,10,FALSE)/VLOOKUP($A4,'Paramètres'!$A$17:$N$116,12,FALSE)*MAX(0,MIN(1,('Paramètres'!$B$12-MAX('Paramètres'!$B$11,VLOOKUP($A4,'Paramètres'!$A$17:$N$116,11,FALSE))+1)/365)),0),0))</f>
        <v/>
      </c>
      <c r="V4" s="20">
        <f>IF($A4="","",IF($T4&gt;0,IFERROR(VLOOKUP($A4,'Paramètres'!$A$17:$N$116,9,FALSE)*VLOOKUP($A4,'Paramètres'!$A$17:$N$116,14,FALSE),0),0))</f>
        <v/>
      </c>
      <c r="W4" s="19" t="n">
        <v>300</v>
      </c>
      <c r="X4" s="20">
        <f>IF($A4="","",SUM(U4:W4))</f>
        <v/>
      </c>
      <c r="Y4" s="20">
        <f>IF($A4="","",IF($T4&gt;0,MIN($T4,$X4),0))</f>
        <v/>
      </c>
      <c r="Z4" s="20">
        <f>IF($A4="","",$T4-$Y4)</f>
        <v/>
      </c>
      <c r="AA4" s="20">
        <f>IF($A4="","",MAX(0,$X4-$Y4))</f>
        <v/>
      </c>
      <c r="AB4" s="12" t="inlineStr">
        <is>
          <t>Mobilier renouvelé en janvier 2026</t>
        </is>
      </c>
    </row>
    <row r="5">
      <c r="A5" s="9" t="inlineStr">
        <is>
          <t>LMNP-002</t>
        </is>
      </c>
      <c r="B5" s="21">
        <f>IF($A5="","",IFERROR(VLOOKUP($A5,'Paramètres'!$A$17:$N$116,2,FALSE),""))</f>
        <v/>
      </c>
      <c r="C5" s="21">
        <f>IF($A5="","",IFERROR(VLOOKUP($A5,'Paramètres'!$A$17:$N$116,3,FALSE),""))</f>
        <v/>
      </c>
      <c r="D5" s="21">
        <f>IF($A5="","",IFERROR(VLOOKUP($A5,'Paramètres'!$A$17:$N$116,4,FALSE),""))</f>
        <v/>
      </c>
      <c r="E5" s="19" t="n">
        <v>15600</v>
      </c>
      <c r="F5" s="19" t="n">
        <v>1800</v>
      </c>
      <c r="G5" s="19" t="n">
        <v>300</v>
      </c>
      <c r="H5" s="22">
        <f>IF($A5="","",SUM(E5:G5))</f>
        <v/>
      </c>
      <c r="I5" s="19" t="n">
        <v>3100</v>
      </c>
      <c r="J5" s="19" t="n">
        <v>260</v>
      </c>
      <c r="K5" s="19" t="n">
        <v>1600</v>
      </c>
      <c r="L5" s="19" t="n">
        <v>1900</v>
      </c>
      <c r="M5" s="19" t="n">
        <v>80</v>
      </c>
      <c r="N5" s="19" t="n">
        <v>750</v>
      </c>
      <c r="O5" s="19" t="n">
        <v>700</v>
      </c>
      <c r="P5" s="19" t="n">
        <v>450</v>
      </c>
      <c r="Q5" s="19" t="n">
        <v>0</v>
      </c>
      <c r="R5" s="19" t="n">
        <v>300</v>
      </c>
      <c r="S5" s="22">
        <f>IF($A5="","",SUM(I5:R5))</f>
        <v/>
      </c>
      <c r="T5" s="22">
        <f>IF($A5="","",$H5-$S5)</f>
        <v/>
      </c>
      <c r="U5" s="22">
        <f>IF($A5="","",IF($T5&gt;0,IFERROR(VLOOKUP($A5,'Paramètres'!$A$17:$N$116,10,FALSE)/VLOOKUP($A5,'Paramètres'!$A$17:$N$116,12,FALSE)*MAX(0,MIN(1,('Paramètres'!$B$12-MAX('Paramètres'!$B$11,VLOOKUP($A5,'Paramètres'!$A$17:$N$116,11,FALSE))+1)/365)),0),0))</f>
        <v/>
      </c>
      <c r="V5" s="22">
        <f>IF($A5="","",IF($T5&gt;0,IFERROR(VLOOKUP($A5,'Paramètres'!$A$17:$N$116,9,FALSE)*VLOOKUP($A5,'Paramètres'!$A$17:$N$116,14,FALSE),0),0))</f>
        <v/>
      </c>
      <c r="W5" s="19" t="n">
        <v>0</v>
      </c>
      <c r="X5" s="22">
        <f>IF($A5="","",SUM(U5:W5))</f>
        <v/>
      </c>
      <c r="Y5" s="22">
        <f>IF($A5="","",IF($T5&gt;0,MIN($T5,$X5),0))</f>
        <v/>
      </c>
      <c r="Z5" s="22">
        <f>IF($A5="","",$T5-$Y5)</f>
        <v/>
      </c>
      <c r="AA5" s="22">
        <f>IF($A5="","",MAX(0,$X5-$Y5))</f>
        <v/>
      </c>
      <c r="AB5" s="12" t="inlineStr">
        <is>
          <t>Location meublée longue durée</t>
        </is>
      </c>
    </row>
    <row r="6">
      <c r="A6" s="9" t="inlineStr">
        <is>
          <t>LMNP-003</t>
        </is>
      </c>
      <c r="B6" s="18">
        <f>IF($A6="","",IFERROR(VLOOKUP($A6,'Paramètres'!$A$17:$N$116,2,FALSE),""))</f>
        <v/>
      </c>
      <c r="C6" s="18">
        <f>IF($A6="","",IFERROR(VLOOKUP($A6,'Paramètres'!$A$17:$N$116,3,FALSE),""))</f>
        <v/>
      </c>
      <c r="D6" s="18">
        <f>IF($A6="","",IFERROR(VLOOKUP($A6,'Paramètres'!$A$17:$N$116,4,FALSE),""))</f>
        <v/>
      </c>
      <c r="E6" s="19" t="n">
        <v>11040</v>
      </c>
      <c r="F6" s="19" t="n">
        <v>1200</v>
      </c>
      <c r="G6" s="19" t="n">
        <v>0</v>
      </c>
      <c r="H6" s="20">
        <f>IF($A6="","",SUM(E6:G6))</f>
        <v/>
      </c>
      <c r="I6" s="19" t="n">
        <v>1900</v>
      </c>
      <c r="J6" s="19" t="n">
        <v>220</v>
      </c>
      <c r="K6" s="19" t="n">
        <v>1050</v>
      </c>
      <c r="L6" s="19" t="n">
        <v>1100</v>
      </c>
      <c r="M6" s="19" t="n">
        <v>60</v>
      </c>
      <c r="N6" s="19" t="n">
        <v>500</v>
      </c>
      <c r="O6" s="19" t="n">
        <v>650</v>
      </c>
      <c r="P6" s="19" t="n">
        <v>350</v>
      </c>
      <c r="Q6" s="19" t="n">
        <v>0</v>
      </c>
      <c r="R6" s="19" t="n">
        <v>250</v>
      </c>
      <c r="S6" s="20">
        <f>IF($A6="","",SUM(I6:R6))</f>
        <v/>
      </c>
      <c r="T6" s="20">
        <f>IF($A6="","",$H6-$S6)</f>
        <v/>
      </c>
      <c r="U6" s="20">
        <f>IF($A6="","",IF($T6&gt;0,IFERROR(VLOOKUP($A6,'Paramètres'!$A$17:$N$116,10,FALSE)/VLOOKUP($A6,'Paramètres'!$A$17:$N$116,12,FALSE)*MAX(0,MIN(1,('Paramètres'!$B$12-MAX('Paramètres'!$B$11,VLOOKUP($A6,'Paramètres'!$A$17:$N$116,11,FALSE))+1)/365)),0),0))</f>
        <v/>
      </c>
      <c r="V6" s="20">
        <f>IF($A6="","",IF($T6&gt;0,IFERROR(VLOOKUP($A6,'Paramètres'!$A$17:$N$116,9,FALSE)*VLOOKUP($A6,'Paramètres'!$A$17:$N$116,14,FALSE),0),0))</f>
        <v/>
      </c>
      <c r="W6" s="19" t="n">
        <v>0</v>
      </c>
      <c r="X6" s="20">
        <f>IF($A6="","",SUM(U6:W6))</f>
        <v/>
      </c>
      <c r="Y6" s="20">
        <f>IF($A6="","",IF($T6&gt;0,MIN($T6,$X6),0))</f>
        <v/>
      </c>
      <c r="Z6" s="20">
        <f>IF($A6="","",$T6-$Y6)</f>
        <v/>
      </c>
      <c r="AA6" s="20">
        <f>IF($A6="","",MAX(0,$X6-$Y6))</f>
        <v/>
      </c>
      <c r="AB6" s="12" t="inlineStr">
        <is>
          <t>Bail étudiant de neuf mois</t>
        </is>
      </c>
    </row>
    <row r="7">
      <c r="A7" s="9" t="inlineStr">
        <is>
          <t>LMNP-004</t>
        </is>
      </c>
      <c r="B7" s="21">
        <f>IF($A7="","",IFERROR(VLOOKUP($A7,'Paramètres'!$A$17:$N$116,2,FALSE),""))</f>
        <v/>
      </c>
      <c r="C7" s="21">
        <f>IF($A7="","",IFERROR(VLOOKUP($A7,'Paramètres'!$A$17:$N$116,3,FALSE),""))</f>
        <v/>
      </c>
      <c r="D7" s="21">
        <f>IF($A7="","",IFERROR(VLOOKUP($A7,'Paramètres'!$A$17:$N$116,4,FALSE),""))</f>
        <v/>
      </c>
      <c r="E7" s="19" t="n">
        <v>9600</v>
      </c>
      <c r="F7" s="19" t="n">
        <v>840</v>
      </c>
      <c r="G7" s="19" t="n">
        <v>0</v>
      </c>
      <c r="H7" s="22">
        <f>IF($A7="","",SUM(E7:G7))</f>
        <v/>
      </c>
      <c r="I7" s="19" t="n">
        <v>1200</v>
      </c>
      <c r="J7" s="19" t="n">
        <v>160</v>
      </c>
      <c r="K7" s="19" t="n">
        <v>780</v>
      </c>
      <c r="L7" s="19" t="n">
        <v>650</v>
      </c>
      <c r="M7" s="19" t="n">
        <v>40</v>
      </c>
      <c r="N7" s="19" t="n">
        <v>400</v>
      </c>
      <c r="O7" s="19" t="n">
        <v>600</v>
      </c>
      <c r="P7" s="19" t="n">
        <v>200</v>
      </c>
      <c r="Q7" s="19" t="n">
        <v>0</v>
      </c>
      <c r="R7" s="19" t="n">
        <v>150</v>
      </c>
      <c r="S7" s="22">
        <f>IF($A7="","",SUM(I7:R7))</f>
        <v/>
      </c>
      <c r="T7" s="22">
        <f>IF($A7="","",$H7-$S7)</f>
        <v/>
      </c>
      <c r="U7" s="22">
        <f>IF($A7="","",IF($T7&gt;0,IFERROR(VLOOKUP($A7,'Paramètres'!$A$17:$N$116,10,FALSE)/VLOOKUP($A7,'Paramètres'!$A$17:$N$116,12,FALSE)*MAX(0,MIN(1,('Paramètres'!$B$12-MAX('Paramètres'!$B$11,VLOOKUP($A7,'Paramètres'!$A$17:$N$116,11,FALSE))+1)/365)),0),0))</f>
        <v/>
      </c>
      <c r="V7" s="22">
        <f>IF($A7="","",IF($T7&gt;0,IFERROR(VLOOKUP($A7,'Paramètres'!$A$17:$N$116,9,FALSE)*VLOOKUP($A7,'Paramètres'!$A$17:$N$116,14,FALSE),0),0))</f>
        <v/>
      </c>
      <c r="W7" s="19" t="n">
        <v>150</v>
      </c>
      <c r="X7" s="22">
        <f>IF($A7="","",SUM(U7:W7))</f>
        <v/>
      </c>
      <c r="Y7" s="22">
        <f>IF($A7="","",IF($T7&gt;0,MIN($T7,$X7),0))</f>
        <v/>
      </c>
      <c r="Z7" s="22">
        <f>IF($A7="","",$T7-$Y7)</f>
        <v/>
      </c>
      <c r="AA7" s="22">
        <f>IF($A7="","",MAX(0,$X7-$Y7))</f>
        <v/>
      </c>
      <c r="AB7" s="12" t="inlineStr">
        <is>
          <t>Travaux de rafraîchissement amortis</t>
        </is>
      </c>
    </row>
    <row r="8">
      <c r="A8" s="9" t="inlineStr">
        <is>
          <t>LMNP-005</t>
        </is>
      </c>
      <c r="B8" s="18">
        <f>IF($A8="","",IFERROR(VLOOKUP($A8,'Paramètres'!$A$17:$N$116,2,FALSE),""))</f>
        <v/>
      </c>
      <c r="C8" s="18">
        <f>IF($A8="","",IFERROR(VLOOKUP($A8,'Paramètres'!$A$17:$N$116,3,FALSE),""))</f>
        <v/>
      </c>
      <c r="D8" s="18">
        <f>IF($A8="","",IFERROR(VLOOKUP($A8,'Paramètres'!$A$17:$N$116,4,FALSE),""))</f>
        <v/>
      </c>
      <c r="E8" s="19" t="n">
        <v>9000</v>
      </c>
      <c r="F8" s="19" t="n">
        <v>720</v>
      </c>
      <c r="G8" s="19" t="n">
        <v>0</v>
      </c>
      <c r="H8" s="20">
        <f>IF($A8="","",SUM(E8:G8))</f>
        <v/>
      </c>
      <c r="I8" s="19" t="n">
        <v>900</v>
      </c>
      <c r="J8" s="19" t="n">
        <v>150</v>
      </c>
      <c r="K8" s="19" t="n">
        <v>600</v>
      </c>
      <c r="L8" s="19" t="n">
        <v>620</v>
      </c>
      <c r="M8" s="19" t="n">
        <v>30</v>
      </c>
      <c r="N8" s="19" t="n">
        <v>350</v>
      </c>
      <c r="O8" s="19" t="n">
        <v>500</v>
      </c>
      <c r="P8" s="19" t="n">
        <v>160</v>
      </c>
      <c r="Q8" s="19" t="n">
        <v>0</v>
      </c>
      <c r="R8" s="19" t="n">
        <v>100</v>
      </c>
      <c r="S8" s="20">
        <f>IF($A8="","",SUM(I8:R8))</f>
        <v/>
      </c>
      <c r="T8" s="20">
        <f>IF($A8="","",$H8-$S8)</f>
        <v/>
      </c>
      <c r="U8" s="20">
        <f>IF($A8="","",IF($T8&gt;0,IFERROR(VLOOKUP($A8,'Paramètres'!$A$17:$N$116,10,FALSE)/VLOOKUP($A8,'Paramètres'!$A$17:$N$116,12,FALSE)*MAX(0,MIN(1,('Paramètres'!$B$12-MAX('Paramètres'!$B$11,VLOOKUP($A8,'Paramètres'!$A$17:$N$116,11,FALSE))+1)/365)),0),0))</f>
        <v/>
      </c>
      <c r="V8" s="20">
        <f>IF($A8="","",IF($T8&gt;0,IFERROR(VLOOKUP($A8,'Paramètres'!$A$17:$N$116,9,FALSE)*VLOOKUP($A8,'Paramètres'!$A$17:$N$116,14,FALSE),0),0))</f>
        <v/>
      </c>
      <c r="W8" s="19" t="n">
        <v>100</v>
      </c>
      <c r="X8" s="20">
        <f>IF($A8="","",SUM(U8:W8))</f>
        <v/>
      </c>
      <c r="Y8" s="20">
        <f>IF($A8="","",IF($T8&gt;0,MIN($T8,$X8),0))</f>
        <v/>
      </c>
      <c r="Z8" s="20">
        <f>IF($A8="","",$T8-$Y8)</f>
        <v/>
      </c>
      <c r="AA8" s="20">
        <f>IF($A8="","",MAX(0,$X8-$Y8))</f>
        <v/>
      </c>
      <c r="AB8" s="12" t="inlineStr">
        <is>
          <t>Location étudiante proche du centre</t>
        </is>
      </c>
    </row>
    <row r="9">
      <c r="A9" s="9" t="inlineStr">
        <is>
          <t>LMNP-006</t>
        </is>
      </c>
      <c r="B9" s="21">
        <f>IF($A9="","",IFERROR(VLOOKUP($A9,'Paramètres'!$A$17:$N$116,2,FALSE),""))</f>
        <v/>
      </c>
      <c r="C9" s="21">
        <f>IF($A9="","",IFERROR(VLOOKUP($A9,'Paramètres'!$A$17:$N$116,3,FALSE),""))</f>
        <v/>
      </c>
      <c r="D9" s="21">
        <f>IF($A9="","",IFERROR(VLOOKUP($A9,'Paramètres'!$A$17:$N$116,4,FALSE),""))</f>
        <v/>
      </c>
      <c r="E9" s="19" t="n">
        <v>10200</v>
      </c>
      <c r="F9" s="19" t="n">
        <v>900</v>
      </c>
      <c r="G9" s="19" t="n">
        <v>0</v>
      </c>
      <c r="H9" s="22">
        <f>IF($A9="","",SUM(E9:G9))</f>
        <v/>
      </c>
      <c r="I9" s="19" t="n">
        <v>1100</v>
      </c>
      <c r="J9" s="19" t="n">
        <v>170</v>
      </c>
      <c r="K9" s="19" t="n">
        <v>720</v>
      </c>
      <c r="L9" s="19" t="n">
        <v>800</v>
      </c>
      <c r="M9" s="19" t="n">
        <v>50</v>
      </c>
      <c r="N9" s="19" t="n">
        <v>400</v>
      </c>
      <c r="O9" s="19" t="n">
        <v>450</v>
      </c>
      <c r="P9" s="19" t="n">
        <v>250</v>
      </c>
      <c r="Q9" s="19" t="n">
        <v>0</v>
      </c>
      <c r="R9" s="19" t="n">
        <v>0</v>
      </c>
      <c r="S9" s="22">
        <f>IF($A9="","",SUM(I9:R9))</f>
        <v/>
      </c>
      <c r="T9" s="22">
        <f>IF($A9="","",$H9-$S9)</f>
        <v/>
      </c>
      <c r="U9" s="22">
        <f>IF($A9="","",IF($T9&gt;0,IFERROR(VLOOKUP($A9,'Paramètres'!$A$17:$N$116,10,FALSE)/VLOOKUP($A9,'Paramètres'!$A$17:$N$116,12,FALSE)*MAX(0,MIN(1,('Paramètres'!$B$12-MAX('Paramètres'!$B$11,VLOOKUP($A9,'Paramètres'!$A$17:$N$116,11,FALSE))+1)/365)),0),0))</f>
        <v/>
      </c>
      <c r="V9" s="22">
        <f>IF($A9="","",IF($T9&gt;0,IFERROR(VLOOKUP($A9,'Paramètres'!$A$17:$N$116,9,FALSE)*VLOOKUP($A9,'Paramètres'!$A$17:$N$116,14,FALSE),0),0))</f>
        <v/>
      </c>
      <c r="W9" s="19" t="n">
        <v>0</v>
      </c>
      <c r="X9" s="22">
        <f>IF($A9="","",SUM(U9:W9))</f>
        <v/>
      </c>
      <c r="Y9" s="22">
        <f>IF($A9="","",IF($T9&gt;0,MIN($T9,$X9),0))</f>
        <v/>
      </c>
      <c r="Z9" s="22">
        <f>IF($A9="","",$T9-$Y9)</f>
        <v/>
      </c>
      <c r="AA9" s="22">
        <f>IF($A9="","",MAX(0,$X9-$Y9))</f>
        <v/>
      </c>
      <c r="AB9" s="12" t="inlineStr">
        <is>
          <t>Gestion déléguée partielle</t>
        </is>
      </c>
    </row>
    <row r="10">
      <c r="A10" s="9" t="inlineStr">
        <is>
          <t>LMNP-007</t>
        </is>
      </c>
      <c r="B10" s="18">
        <f>IF($A10="","",IFERROR(VLOOKUP($A10,'Paramètres'!$A$17:$N$116,2,FALSE),""))</f>
        <v/>
      </c>
      <c r="C10" s="18">
        <f>IF($A10="","",IFERROR(VLOOKUP($A10,'Paramètres'!$A$17:$N$116,3,FALSE),""))</f>
        <v/>
      </c>
      <c r="D10" s="18">
        <f>IF($A10="","",IFERROR(VLOOKUP($A10,'Paramètres'!$A$17:$N$116,4,FALSE),""))</f>
        <v/>
      </c>
      <c r="E10" s="19" t="n">
        <v>9360</v>
      </c>
      <c r="F10" s="19" t="n">
        <v>780</v>
      </c>
      <c r="G10" s="19" t="n">
        <v>120</v>
      </c>
      <c r="H10" s="20">
        <f>IF($A10="","",SUM(E10:G10))</f>
        <v/>
      </c>
      <c r="I10" s="19" t="n">
        <v>1300</v>
      </c>
      <c r="J10" s="19" t="n">
        <v>190</v>
      </c>
      <c r="K10" s="19" t="n">
        <v>830</v>
      </c>
      <c r="L10" s="19" t="n">
        <v>700</v>
      </c>
      <c r="M10" s="19" t="n">
        <v>45</v>
      </c>
      <c r="N10" s="19" t="n">
        <v>380</v>
      </c>
      <c r="O10" s="19" t="n">
        <v>550</v>
      </c>
      <c r="P10" s="19" t="n">
        <v>200</v>
      </c>
      <c r="Q10" s="19" t="n">
        <v>0</v>
      </c>
      <c r="R10" s="19" t="n">
        <v>120</v>
      </c>
      <c r="S10" s="20">
        <f>IF($A10="","",SUM(I10:R10))</f>
        <v/>
      </c>
      <c r="T10" s="20">
        <f>IF($A10="","",$H10-$S10)</f>
        <v/>
      </c>
      <c r="U10" s="20">
        <f>IF($A10="","",IF($T10&gt;0,IFERROR(VLOOKUP($A10,'Paramètres'!$A$17:$N$116,10,FALSE)/VLOOKUP($A10,'Paramètres'!$A$17:$N$116,12,FALSE)*MAX(0,MIN(1,('Paramètres'!$B$12-MAX('Paramètres'!$B$11,VLOOKUP($A10,'Paramètres'!$A$17:$N$116,11,FALSE))+1)/365)),0),0))</f>
        <v/>
      </c>
      <c r="V10" s="20">
        <f>IF($A10="","",IF($T10&gt;0,IFERROR(VLOOKUP($A10,'Paramètres'!$A$17:$N$116,9,FALSE)*VLOOKUP($A10,'Paramètres'!$A$17:$N$116,14,FALSE),0),0))</f>
        <v/>
      </c>
      <c r="W10" s="19" t="n">
        <v>120</v>
      </c>
      <c r="X10" s="20">
        <f>IF($A10="","",SUM(U10:W10))</f>
        <v/>
      </c>
      <c r="Y10" s="20">
        <f>IF($A10="","",IF($T10&gt;0,MIN($T10,$X10),0))</f>
        <v/>
      </c>
      <c r="Z10" s="20">
        <f>IF($A10="","",$T10-$Y10)</f>
        <v/>
      </c>
      <c r="AA10" s="20">
        <f>IF($A10="","",MAX(0,$X10-$Y10))</f>
        <v/>
      </c>
      <c r="AB10" s="12" t="inlineStr">
        <is>
          <t>Recette accessoire de location</t>
        </is>
      </c>
    </row>
    <row r="11">
      <c r="A11" s="9" t="inlineStr">
        <is>
          <t>LMNP-008</t>
        </is>
      </c>
      <c r="B11" s="21">
        <f>IF($A11="","",IFERROR(VLOOKUP($A11,'Paramètres'!$A$17:$N$116,2,FALSE),""))</f>
        <v/>
      </c>
      <c r="C11" s="21">
        <f>IF($A11="","",IFERROR(VLOOKUP($A11,'Paramètres'!$A$17:$N$116,3,FALSE),""))</f>
        <v/>
      </c>
      <c r="D11" s="21">
        <f>IF($A11="","",IFERROR(VLOOKUP($A11,'Paramètres'!$A$17:$N$116,4,FALSE),""))</f>
        <v/>
      </c>
      <c r="E11" s="19" t="n">
        <v>13200</v>
      </c>
      <c r="F11" s="19" t="n">
        <v>1200</v>
      </c>
      <c r="G11" s="19" t="n">
        <v>0</v>
      </c>
      <c r="H11" s="22">
        <f>IF($A11="","",SUM(E11:G11))</f>
        <v/>
      </c>
      <c r="I11" s="19" t="n">
        <v>1800</v>
      </c>
      <c r="J11" s="19" t="n">
        <v>230</v>
      </c>
      <c r="K11" s="19" t="n">
        <v>1100</v>
      </c>
      <c r="L11" s="19" t="n">
        <v>1250</v>
      </c>
      <c r="M11" s="19" t="n">
        <v>70</v>
      </c>
      <c r="N11" s="19" t="n">
        <v>600</v>
      </c>
      <c r="O11" s="19" t="n">
        <v>700</v>
      </c>
      <c r="P11" s="19" t="n">
        <v>300</v>
      </c>
      <c r="Q11" s="19" t="n">
        <v>0</v>
      </c>
      <c r="R11" s="19" t="n">
        <v>300</v>
      </c>
      <c r="S11" s="22">
        <f>IF($A11="","",SUM(I11:R11))</f>
        <v/>
      </c>
      <c r="T11" s="22">
        <f>IF($A11="","",$H11-$S11)</f>
        <v/>
      </c>
      <c r="U11" s="22">
        <f>IF($A11="","",IF($T11&gt;0,IFERROR(VLOOKUP($A11,'Paramètres'!$A$17:$N$116,10,FALSE)/VLOOKUP($A11,'Paramètres'!$A$17:$N$116,12,FALSE)*MAX(0,MIN(1,('Paramètres'!$B$12-MAX('Paramètres'!$B$11,VLOOKUP($A11,'Paramètres'!$A$17:$N$116,11,FALSE))+1)/365)),0),0))</f>
        <v/>
      </c>
      <c r="V11" s="22">
        <f>IF($A11="","",IF($T11&gt;0,IFERROR(VLOOKUP($A11,'Paramètres'!$A$17:$N$116,9,FALSE)*VLOOKUP($A11,'Paramètres'!$A$17:$N$116,14,FALSE),0),0))</f>
        <v/>
      </c>
      <c r="W11" s="19" t="n">
        <v>300</v>
      </c>
      <c r="X11" s="22">
        <f>IF($A11="","",SUM(U11:W11))</f>
        <v/>
      </c>
      <c r="Y11" s="22">
        <f>IF($A11="","",IF($T11&gt;0,MIN($T11,$X11),0))</f>
        <v/>
      </c>
      <c r="Z11" s="22">
        <f>IF($A11="","",$T11-$Y11)</f>
        <v/>
      </c>
      <c r="AA11" s="22">
        <f>IF($A11="","",MAX(0,$X11-$Y11))</f>
        <v/>
      </c>
      <c r="AB11" s="12" t="inlineStr">
        <is>
          <t>Location touristique déclarée</t>
        </is>
      </c>
    </row>
    <row r="12">
      <c r="A12" s="9" t="n"/>
      <c r="B12" s="18">
        <f>IF($A12="","",IFERROR(VLOOKUP($A12,'Paramètres'!$A$17:$N$116,2,FALSE),""))</f>
        <v/>
      </c>
      <c r="C12" s="18">
        <f>IF($A12="","",IFERROR(VLOOKUP($A12,'Paramètres'!$A$17:$N$116,3,FALSE),""))</f>
        <v/>
      </c>
      <c r="D12" s="18">
        <f>IF($A12="","",IFERROR(VLOOKUP($A12,'Paramètres'!$A$17:$N$116,4,FALSE),""))</f>
        <v/>
      </c>
      <c r="E12" s="19" t="n"/>
      <c r="F12" s="19" t="n"/>
      <c r="G12" s="19" t="n"/>
      <c r="H12" s="20">
        <f>IF($A12="","",SUM(E12:G12))</f>
        <v/>
      </c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20">
        <f>IF($A12="","",SUM(I12:R12))</f>
        <v/>
      </c>
      <c r="T12" s="20">
        <f>IF($A12="","",$H12-$S12)</f>
        <v/>
      </c>
      <c r="U12" s="20">
        <f>IF($A12="","",IF($T12&gt;0,IFERROR(VLOOKUP($A12,'Paramètres'!$A$17:$N$116,10,FALSE)/VLOOKUP($A12,'Paramètres'!$A$17:$N$116,12,FALSE)*MAX(0,MIN(1,('Paramètres'!$B$12-MAX('Paramètres'!$B$11,VLOOKUP($A12,'Paramètres'!$A$17:$N$116,11,FALSE))+1)/365)),0),0))</f>
        <v/>
      </c>
      <c r="V12" s="20">
        <f>IF($A12="","",IF($T12&gt;0,IFERROR(VLOOKUP($A12,'Paramètres'!$A$17:$N$116,9,FALSE)*VLOOKUP($A12,'Paramètres'!$A$17:$N$116,14,FALSE),0),0))</f>
        <v/>
      </c>
      <c r="W12" s="19" t="n"/>
      <c r="X12" s="20">
        <f>IF($A12="","",SUM(U12:W12))</f>
        <v/>
      </c>
      <c r="Y12" s="20">
        <f>IF($A12="","",IF($T12&gt;0,MIN($T12,$X12),0))</f>
        <v/>
      </c>
      <c r="Z12" s="20">
        <f>IF($A12="","",$T12-$Y12)</f>
        <v/>
      </c>
      <c r="AA12" s="20">
        <f>IF($A12="","",MAX(0,$X12-$Y12))</f>
        <v/>
      </c>
      <c r="AB12" s="12" t="n"/>
    </row>
    <row r="13">
      <c r="A13" s="9" t="n"/>
      <c r="B13" s="21">
        <f>IF($A13="","",IFERROR(VLOOKUP($A13,'Paramètres'!$A$17:$N$116,2,FALSE),""))</f>
        <v/>
      </c>
      <c r="C13" s="21">
        <f>IF($A13="","",IFERROR(VLOOKUP($A13,'Paramètres'!$A$17:$N$116,3,FALSE),""))</f>
        <v/>
      </c>
      <c r="D13" s="21">
        <f>IF($A13="","",IFERROR(VLOOKUP($A13,'Paramètres'!$A$17:$N$116,4,FALSE),""))</f>
        <v/>
      </c>
      <c r="E13" s="19" t="n"/>
      <c r="F13" s="19" t="n"/>
      <c r="G13" s="19" t="n"/>
      <c r="H13" s="22">
        <f>IF($A13="","",SUM(E13:G13))</f>
        <v/>
      </c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22">
        <f>IF($A13="","",SUM(I13:R13))</f>
        <v/>
      </c>
      <c r="T13" s="22">
        <f>IF($A13="","",$H13-$S13)</f>
        <v/>
      </c>
      <c r="U13" s="22">
        <f>IF($A13="","",IF($T13&gt;0,IFERROR(VLOOKUP($A13,'Paramètres'!$A$17:$N$116,10,FALSE)/VLOOKUP($A13,'Paramètres'!$A$17:$N$116,12,FALSE)*MAX(0,MIN(1,('Paramètres'!$B$12-MAX('Paramètres'!$B$11,VLOOKUP($A13,'Paramètres'!$A$17:$N$116,11,FALSE))+1)/365)),0),0))</f>
        <v/>
      </c>
      <c r="V13" s="22">
        <f>IF($A13="","",IF($T13&gt;0,IFERROR(VLOOKUP($A13,'Paramètres'!$A$17:$N$116,9,FALSE)*VLOOKUP($A13,'Paramètres'!$A$17:$N$116,14,FALSE),0),0))</f>
        <v/>
      </c>
      <c r="W13" s="19" t="n"/>
      <c r="X13" s="22">
        <f>IF($A13="","",SUM(U13:W13))</f>
        <v/>
      </c>
      <c r="Y13" s="22">
        <f>IF($A13="","",IF($T13&gt;0,MIN($T13,$X13),0))</f>
        <v/>
      </c>
      <c r="Z13" s="22">
        <f>IF($A13="","",$T13-$Y13)</f>
        <v/>
      </c>
      <c r="AA13" s="22">
        <f>IF($A13="","",MAX(0,$X13-$Y13))</f>
        <v/>
      </c>
      <c r="AB13" s="12" t="n"/>
    </row>
    <row r="14">
      <c r="A14" s="9" t="n"/>
      <c r="B14" s="18">
        <f>IF($A14="","",IFERROR(VLOOKUP($A14,'Paramètres'!$A$17:$N$116,2,FALSE),""))</f>
        <v/>
      </c>
      <c r="C14" s="18">
        <f>IF($A14="","",IFERROR(VLOOKUP($A14,'Paramètres'!$A$17:$N$116,3,FALSE),""))</f>
        <v/>
      </c>
      <c r="D14" s="18">
        <f>IF($A14="","",IFERROR(VLOOKUP($A14,'Paramètres'!$A$17:$N$116,4,FALSE),""))</f>
        <v/>
      </c>
      <c r="E14" s="19" t="n"/>
      <c r="F14" s="19" t="n"/>
      <c r="G14" s="19" t="n"/>
      <c r="H14" s="20">
        <f>IF($A14="","",SUM(E14:G14))</f>
        <v/>
      </c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20">
        <f>IF($A14="","",SUM(I14:R14))</f>
        <v/>
      </c>
      <c r="T14" s="20">
        <f>IF($A14="","",$H14-$S14)</f>
        <v/>
      </c>
      <c r="U14" s="20">
        <f>IF($A14="","",IF($T14&gt;0,IFERROR(VLOOKUP($A14,'Paramètres'!$A$17:$N$116,10,FALSE)/VLOOKUP($A14,'Paramètres'!$A$17:$N$116,12,FALSE)*MAX(0,MIN(1,('Paramètres'!$B$12-MAX('Paramètres'!$B$11,VLOOKUP($A14,'Paramètres'!$A$17:$N$116,11,FALSE))+1)/365)),0),0))</f>
        <v/>
      </c>
      <c r="V14" s="20">
        <f>IF($A14="","",IF($T14&gt;0,IFERROR(VLOOKUP($A14,'Paramètres'!$A$17:$N$116,9,FALSE)*VLOOKUP($A14,'Paramètres'!$A$17:$N$116,14,FALSE),0),0))</f>
        <v/>
      </c>
      <c r="W14" s="19" t="n"/>
      <c r="X14" s="20">
        <f>IF($A14="","",SUM(U14:W14))</f>
        <v/>
      </c>
      <c r="Y14" s="20">
        <f>IF($A14="","",IF($T14&gt;0,MIN($T14,$X14),0))</f>
        <v/>
      </c>
      <c r="Z14" s="20">
        <f>IF($A14="","",$T14-$Y14)</f>
        <v/>
      </c>
      <c r="AA14" s="20">
        <f>IF($A14="","",MAX(0,$X14-$Y14))</f>
        <v/>
      </c>
      <c r="AB14" s="12" t="n"/>
    </row>
    <row r="15">
      <c r="A15" s="9" t="n"/>
      <c r="B15" s="21">
        <f>IF($A15="","",IFERROR(VLOOKUP($A15,'Paramètres'!$A$17:$N$116,2,FALSE),""))</f>
        <v/>
      </c>
      <c r="C15" s="21">
        <f>IF($A15="","",IFERROR(VLOOKUP($A15,'Paramètres'!$A$17:$N$116,3,FALSE),""))</f>
        <v/>
      </c>
      <c r="D15" s="21">
        <f>IF($A15="","",IFERROR(VLOOKUP($A15,'Paramètres'!$A$17:$N$116,4,FALSE),""))</f>
        <v/>
      </c>
      <c r="E15" s="19" t="n"/>
      <c r="F15" s="19" t="n"/>
      <c r="G15" s="19" t="n"/>
      <c r="H15" s="22">
        <f>IF($A15="","",SUM(E15:G15))</f>
        <v/>
      </c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22">
        <f>IF($A15="","",SUM(I15:R15))</f>
        <v/>
      </c>
      <c r="T15" s="22">
        <f>IF($A15="","",$H15-$S15)</f>
        <v/>
      </c>
      <c r="U15" s="22">
        <f>IF($A15="","",IF($T15&gt;0,IFERROR(VLOOKUP($A15,'Paramètres'!$A$17:$N$116,10,FALSE)/VLOOKUP($A15,'Paramètres'!$A$17:$N$116,12,FALSE)*MAX(0,MIN(1,('Paramètres'!$B$12-MAX('Paramètres'!$B$11,VLOOKUP($A15,'Paramètres'!$A$17:$N$116,11,FALSE))+1)/365)),0),0))</f>
        <v/>
      </c>
      <c r="V15" s="22">
        <f>IF($A15="","",IF($T15&gt;0,IFERROR(VLOOKUP($A15,'Paramètres'!$A$17:$N$116,9,FALSE)*VLOOKUP($A15,'Paramètres'!$A$17:$N$116,14,FALSE),0),0))</f>
        <v/>
      </c>
      <c r="W15" s="19" t="n"/>
      <c r="X15" s="22">
        <f>IF($A15="","",SUM(U15:W15))</f>
        <v/>
      </c>
      <c r="Y15" s="22">
        <f>IF($A15="","",IF($T15&gt;0,MIN($T15,$X15),0))</f>
        <v/>
      </c>
      <c r="Z15" s="22">
        <f>IF($A15="","",$T15-$Y15)</f>
        <v/>
      </c>
      <c r="AA15" s="22">
        <f>IF($A15="","",MAX(0,$X15-$Y15))</f>
        <v/>
      </c>
      <c r="AB15" s="12" t="n"/>
    </row>
    <row r="16">
      <c r="A16" s="9" t="n"/>
      <c r="B16" s="18">
        <f>IF($A16="","",IFERROR(VLOOKUP($A16,'Paramètres'!$A$17:$N$116,2,FALSE),""))</f>
        <v/>
      </c>
      <c r="C16" s="18">
        <f>IF($A16="","",IFERROR(VLOOKUP($A16,'Paramètres'!$A$17:$N$116,3,FALSE),""))</f>
        <v/>
      </c>
      <c r="D16" s="18">
        <f>IF($A16="","",IFERROR(VLOOKUP($A16,'Paramètres'!$A$17:$N$116,4,FALSE),""))</f>
        <v/>
      </c>
      <c r="E16" s="19" t="n"/>
      <c r="F16" s="19" t="n"/>
      <c r="G16" s="19" t="n"/>
      <c r="H16" s="20">
        <f>IF($A16="","",SUM(E16:G16))</f>
        <v/>
      </c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20">
        <f>IF($A16="","",SUM(I16:R16))</f>
        <v/>
      </c>
      <c r="T16" s="20">
        <f>IF($A16="","",$H16-$S16)</f>
        <v/>
      </c>
      <c r="U16" s="20">
        <f>IF($A16="","",IF($T16&gt;0,IFERROR(VLOOKUP($A16,'Paramètres'!$A$17:$N$116,10,FALSE)/VLOOKUP($A16,'Paramètres'!$A$17:$N$116,12,FALSE)*MAX(0,MIN(1,('Paramètres'!$B$12-MAX('Paramètres'!$B$11,VLOOKUP($A16,'Paramètres'!$A$17:$N$116,11,FALSE))+1)/365)),0),0))</f>
        <v/>
      </c>
      <c r="V16" s="20">
        <f>IF($A16="","",IF($T16&gt;0,IFERROR(VLOOKUP($A16,'Paramètres'!$A$17:$N$116,9,FALSE)*VLOOKUP($A16,'Paramètres'!$A$17:$N$116,14,FALSE),0),0))</f>
        <v/>
      </c>
      <c r="W16" s="19" t="n"/>
      <c r="X16" s="20">
        <f>IF($A16="","",SUM(U16:W16))</f>
        <v/>
      </c>
      <c r="Y16" s="20">
        <f>IF($A16="","",IF($T16&gt;0,MIN($T16,$X16),0))</f>
        <v/>
      </c>
      <c r="Z16" s="20">
        <f>IF($A16="","",$T16-$Y16)</f>
        <v/>
      </c>
      <c r="AA16" s="20">
        <f>IF($A16="","",MAX(0,$X16-$Y16))</f>
        <v/>
      </c>
      <c r="AB16" s="12" t="n"/>
    </row>
    <row r="17">
      <c r="A17" s="9" t="n"/>
      <c r="B17" s="21">
        <f>IF($A17="","",IFERROR(VLOOKUP($A17,'Paramètres'!$A$17:$N$116,2,FALSE),""))</f>
        <v/>
      </c>
      <c r="C17" s="21">
        <f>IF($A17="","",IFERROR(VLOOKUP($A17,'Paramètres'!$A$17:$N$116,3,FALSE),""))</f>
        <v/>
      </c>
      <c r="D17" s="21">
        <f>IF($A17="","",IFERROR(VLOOKUP($A17,'Paramètres'!$A$17:$N$116,4,FALSE),""))</f>
        <v/>
      </c>
      <c r="E17" s="19" t="n"/>
      <c r="F17" s="19" t="n"/>
      <c r="G17" s="19" t="n"/>
      <c r="H17" s="22">
        <f>IF($A17="","",SUM(E17:G17))</f>
        <v/>
      </c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22">
        <f>IF($A17="","",SUM(I17:R17))</f>
        <v/>
      </c>
      <c r="T17" s="22">
        <f>IF($A17="","",$H17-$S17)</f>
        <v/>
      </c>
      <c r="U17" s="22">
        <f>IF($A17="","",IF($T17&gt;0,IFERROR(VLOOKUP($A17,'Paramètres'!$A$17:$N$116,10,FALSE)/VLOOKUP($A17,'Paramètres'!$A$17:$N$116,12,FALSE)*MAX(0,MIN(1,('Paramètres'!$B$12-MAX('Paramètres'!$B$11,VLOOKUP($A17,'Paramètres'!$A$17:$N$116,11,FALSE))+1)/365)),0),0))</f>
        <v/>
      </c>
      <c r="V17" s="22">
        <f>IF($A17="","",IF($T17&gt;0,IFERROR(VLOOKUP($A17,'Paramètres'!$A$17:$N$116,9,FALSE)*VLOOKUP($A17,'Paramètres'!$A$17:$N$116,14,FALSE),0),0))</f>
        <v/>
      </c>
      <c r="W17" s="19" t="n"/>
      <c r="X17" s="22">
        <f>IF($A17="","",SUM(U17:W17))</f>
        <v/>
      </c>
      <c r="Y17" s="22">
        <f>IF($A17="","",IF($T17&gt;0,MIN($T17,$X17),0))</f>
        <v/>
      </c>
      <c r="Z17" s="22">
        <f>IF($A17="","",$T17-$Y17)</f>
        <v/>
      </c>
      <c r="AA17" s="22">
        <f>IF($A17="","",MAX(0,$X17-$Y17))</f>
        <v/>
      </c>
      <c r="AB17" s="12" t="n"/>
    </row>
    <row r="18">
      <c r="A18" s="9" t="n"/>
      <c r="B18" s="18">
        <f>IF($A18="","",IFERROR(VLOOKUP($A18,'Paramètres'!$A$17:$N$116,2,FALSE),""))</f>
        <v/>
      </c>
      <c r="C18" s="18">
        <f>IF($A18="","",IFERROR(VLOOKUP($A18,'Paramètres'!$A$17:$N$116,3,FALSE),""))</f>
        <v/>
      </c>
      <c r="D18" s="18">
        <f>IF($A18="","",IFERROR(VLOOKUP($A18,'Paramètres'!$A$17:$N$116,4,FALSE),""))</f>
        <v/>
      </c>
      <c r="E18" s="19" t="n"/>
      <c r="F18" s="19" t="n"/>
      <c r="G18" s="19" t="n"/>
      <c r="H18" s="20">
        <f>IF($A18="","",SUM(E18:G18))</f>
        <v/>
      </c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20">
        <f>IF($A18="","",SUM(I18:R18))</f>
        <v/>
      </c>
      <c r="T18" s="20">
        <f>IF($A18="","",$H18-$S18)</f>
        <v/>
      </c>
      <c r="U18" s="20">
        <f>IF($A18="","",IF($T18&gt;0,IFERROR(VLOOKUP($A18,'Paramètres'!$A$17:$N$116,10,FALSE)/VLOOKUP($A18,'Paramètres'!$A$17:$N$116,12,FALSE)*MAX(0,MIN(1,('Paramètres'!$B$12-MAX('Paramètres'!$B$11,VLOOKUP($A18,'Paramètres'!$A$17:$N$116,11,FALSE))+1)/365)),0),0))</f>
        <v/>
      </c>
      <c r="V18" s="20">
        <f>IF($A18="","",IF($T18&gt;0,IFERROR(VLOOKUP($A18,'Paramètres'!$A$17:$N$116,9,FALSE)*VLOOKUP($A18,'Paramètres'!$A$17:$N$116,14,FALSE),0),0))</f>
        <v/>
      </c>
      <c r="W18" s="19" t="n"/>
      <c r="X18" s="20">
        <f>IF($A18="","",SUM(U18:W18))</f>
        <v/>
      </c>
      <c r="Y18" s="20">
        <f>IF($A18="","",IF($T18&gt;0,MIN($T18,$X18),0))</f>
        <v/>
      </c>
      <c r="Z18" s="20">
        <f>IF($A18="","",$T18-$Y18)</f>
        <v/>
      </c>
      <c r="AA18" s="20">
        <f>IF($A18="","",MAX(0,$X18-$Y18))</f>
        <v/>
      </c>
      <c r="AB18" s="12" t="n"/>
    </row>
    <row r="19">
      <c r="A19" s="9" t="n"/>
      <c r="B19" s="21">
        <f>IF($A19="","",IFERROR(VLOOKUP($A19,'Paramètres'!$A$17:$N$116,2,FALSE),""))</f>
        <v/>
      </c>
      <c r="C19" s="21">
        <f>IF($A19="","",IFERROR(VLOOKUP($A19,'Paramètres'!$A$17:$N$116,3,FALSE),""))</f>
        <v/>
      </c>
      <c r="D19" s="21">
        <f>IF($A19="","",IFERROR(VLOOKUP($A19,'Paramètres'!$A$17:$N$116,4,FALSE),""))</f>
        <v/>
      </c>
      <c r="E19" s="19" t="n"/>
      <c r="F19" s="19" t="n"/>
      <c r="G19" s="19" t="n"/>
      <c r="H19" s="22">
        <f>IF($A19="","",SUM(E19:G19))</f>
        <v/>
      </c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22">
        <f>IF($A19="","",SUM(I19:R19))</f>
        <v/>
      </c>
      <c r="T19" s="22">
        <f>IF($A19="","",$H19-$S19)</f>
        <v/>
      </c>
      <c r="U19" s="22">
        <f>IF($A19="","",IF($T19&gt;0,IFERROR(VLOOKUP($A19,'Paramètres'!$A$17:$N$116,10,FALSE)/VLOOKUP($A19,'Paramètres'!$A$17:$N$116,12,FALSE)*MAX(0,MIN(1,('Paramètres'!$B$12-MAX('Paramètres'!$B$11,VLOOKUP($A19,'Paramètres'!$A$17:$N$116,11,FALSE))+1)/365)),0),0))</f>
        <v/>
      </c>
      <c r="V19" s="22">
        <f>IF($A19="","",IF($T19&gt;0,IFERROR(VLOOKUP($A19,'Paramètres'!$A$17:$N$116,9,FALSE)*VLOOKUP($A19,'Paramètres'!$A$17:$N$116,14,FALSE),0),0))</f>
        <v/>
      </c>
      <c r="W19" s="19" t="n"/>
      <c r="X19" s="22">
        <f>IF($A19="","",SUM(U19:W19))</f>
        <v/>
      </c>
      <c r="Y19" s="22">
        <f>IF($A19="","",IF($T19&gt;0,MIN($T19,$X19),0))</f>
        <v/>
      </c>
      <c r="Z19" s="22">
        <f>IF($A19="","",$T19-$Y19)</f>
        <v/>
      </c>
      <c r="AA19" s="22">
        <f>IF($A19="","",MAX(0,$X19-$Y19))</f>
        <v/>
      </c>
      <c r="AB19" s="12" t="n"/>
    </row>
    <row r="20">
      <c r="A20" s="9" t="n"/>
      <c r="B20" s="18">
        <f>IF($A20="","",IFERROR(VLOOKUP($A20,'Paramètres'!$A$17:$N$116,2,FALSE),""))</f>
        <v/>
      </c>
      <c r="C20" s="18">
        <f>IF($A20="","",IFERROR(VLOOKUP($A20,'Paramètres'!$A$17:$N$116,3,FALSE),""))</f>
        <v/>
      </c>
      <c r="D20" s="18">
        <f>IF($A20="","",IFERROR(VLOOKUP($A20,'Paramètres'!$A$17:$N$116,4,FALSE),""))</f>
        <v/>
      </c>
      <c r="E20" s="19" t="n"/>
      <c r="F20" s="19" t="n"/>
      <c r="G20" s="19" t="n"/>
      <c r="H20" s="20">
        <f>IF($A20="","",SUM(E20:G20))</f>
        <v/>
      </c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20">
        <f>IF($A20="","",SUM(I20:R20))</f>
        <v/>
      </c>
      <c r="T20" s="20">
        <f>IF($A20="","",$H20-$S20)</f>
        <v/>
      </c>
      <c r="U20" s="20">
        <f>IF($A20="","",IF($T20&gt;0,IFERROR(VLOOKUP($A20,'Paramètres'!$A$17:$N$116,10,FALSE)/VLOOKUP($A20,'Paramètres'!$A$17:$N$116,12,FALSE)*MAX(0,MIN(1,('Paramètres'!$B$12-MAX('Paramètres'!$B$11,VLOOKUP($A20,'Paramètres'!$A$17:$N$116,11,FALSE))+1)/365)),0),0))</f>
        <v/>
      </c>
      <c r="V20" s="20">
        <f>IF($A20="","",IF($T20&gt;0,IFERROR(VLOOKUP($A20,'Paramètres'!$A$17:$N$116,9,FALSE)*VLOOKUP($A20,'Paramètres'!$A$17:$N$116,14,FALSE),0),0))</f>
        <v/>
      </c>
      <c r="W20" s="19" t="n"/>
      <c r="X20" s="20">
        <f>IF($A20="","",SUM(U20:W20))</f>
        <v/>
      </c>
      <c r="Y20" s="20">
        <f>IF($A20="","",IF($T20&gt;0,MIN($T20,$X20),0))</f>
        <v/>
      </c>
      <c r="Z20" s="20">
        <f>IF($A20="","",$T20-$Y20)</f>
        <v/>
      </c>
      <c r="AA20" s="20">
        <f>IF($A20="","",MAX(0,$X20-$Y20))</f>
        <v/>
      </c>
      <c r="AB20" s="12" t="n"/>
    </row>
    <row r="21">
      <c r="A21" s="9" t="n"/>
      <c r="B21" s="21">
        <f>IF($A21="","",IFERROR(VLOOKUP($A21,'Paramètres'!$A$17:$N$116,2,FALSE),""))</f>
        <v/>
      </c>
      <c r="C21" s="21">
        <f>IF($A21="","",IFERROR(VLOOKUP($A21,'Paramètres'!$A$17:$N$116,3,FALSE),""))</f>
        <v/>
      </c>
      <c r="D21" s="21">
        <f>IF($A21="","",IFERROR(VLOOKUP($A21,'Paramètres'!$A$17:$N$116,4,FALSE),""))</f>
        <v/>
      </c>
      <c r="E21" s="19" t="n"/>
      <c r="F21" s="19" t="n"/>
      <c r="G21" s="19" t="n"/>
      <c r="H21" s="22">
        <f>IF($A21="","",SUM(E21:G21))</f>
        <v/>
      </c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22">
        <f>IF($A21="","",SUM(I21:R21))</f>
        <v/>
      </c>
      <c r="T21" s="22">
        <f>IF($A21="","",$H21-$S21)</f>
        <v/>
      </c>
      <c r="U21" s="22">
        <f>IF($A21="","",IF($T21&gt;0,IFERROR(VLOOKUP($A21,'Paramètres'!$A$17:$N$116,10,FALSE)/VLOOKUP($A21,'Paramètres'!$A$17:$N$116,12,FALSE)*MAX(0,MIN(1,('Paramètres'!$B$12-MAX('Paramètres'!$B$11,VLOOKUP($A21,'Paramètres'!$A$17:$N$116,11,FALSE))+1)/365)),0),0))</f>
        <v/>
      </c>
      <c r="V21" s="22">
        <f>IF($A21="","",IF($T21&gt;0,IFERROR(VLOOKUP($A21,'Paramètres'!$A$17:$N$116,9,FALSE)*VLOOKUP($A21,'Paramètres'!$A$17:$N$116,14,FALSE),0),0))</f>
        <v/>
      </c>
      <c r="W21" s="19" t="n"/>
      <c r="X21" s="22">
        <f>IF($A21="","",SUM(U21:W21))</f>
        <v/>
      </c>
      <c r="Y21" s="22">
        <f>IF($A21="","",IF($T21&gt;0,MIN($T21,$X21),0))</f>
        <v/>
      </c>
      <c r="Z21" s="22">
        <f>IF($A21="","",$T21-$Y21)</f>
        <v/>
      </c>
      <c r="AA21" s="22">
        <f>IF($A21="","",MAX(0,$X21-$Y21))</f>
        <v/>
      </c>
      <c r="AB21" s="12" t="n"/>
    </row>
    <row r="22">
      <c r="A22" s="9" t="n"/>
      <c r="B22" s="18">
        <f>IF($A22="","",IFERROR(VLOOKUP($A22,'Paramètres'!$A$17:$N$116,2,FALSE),""))</f>
        <v/>
      </c>
      <c r="C22" s="18">
        <f>IF($A22="","",IFERROR(VLOOKUP($A22,'Paramètres'!$A$17:$N$116,3,FALSE),""))</f>
        <v/>
      </c>
      <c r="D22" s="18">
        <f>IF($A22="","",IFERROR(VLOOKUP($A22,'Paramètres'!$A$17:$N$116,4,FALSE),""))</f>
        <v/>
      </c>
      <c r="E22" s="19" t="n"/>
      <c r="F22" s="19" t="n"/>
      <c r="G22" s="19" t="n"/>
      <c r="H22" s="20">
        <f>IF($A22="","",SUM(E22:G22))</f>
        <v/>
      </c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20">
        <f>IF($A22="","",SUM(I22:R22))</f>
        <v/>
      </c>
      <c r="T22" s="20">
        <f>IF($A22="","",$H22-$S22)</f>
        <v/>
      </c>
      <c r="U22" s="20">
        <f>IF($A22="","",IF($T22&gt;0,IFERROR(VLOOKUP($A22,'Paramètres'!$A$17:$N$116,10,FALSE)/VLOOKUP($A22,'Paramètres'!$A$17:$N$116,12,FALSE)*MAX(0,MIN(1,('Paramètres'!$B$12-MAX('Paramètres'!$B$11,VLOOKUP($A22,'Paramètres'!$A$17:$N$116,11,FALSE))+1)/365)),0),0))</f>
        <v/>
      </c>
      <c r="V22" s="20">
        <f>IF($A22="","",IF($T22&gt;0,IFERROR(VLOOKUP($A22,'Paramètres'!$A$17:$N$116,9,FALSE)*VLOOKUP($A22,'Paramètres'!$A$17:$N$116,14,FALSE),0),0))</f>
        <v/>
      </c>
      <c r="W22" s="19" t="n"/>
      <c r="X22" s="20">
        <f>IF($A22="","",SUM(U22:W22))</f>
        <v/>
      </c>
      <c r="Y22" s="20">
        <f>IF($A22="","",IF($T22&gt;0,MIN($T22,$X22),0))</f>
        <v/>
      </c>
      <c r="Z22" s="20">
        <f>IF($A22="","",$T22-$Y22)</f>
        <v/>
      </c>
      <c r="AA22" s="20">
        <f>IF($A22="","",MAX(0,$X22-$Y22))</f>
        <v/>
      </c>
      <c r="AB22" s="12" t="n"/>
    </row>
    <row r="23">
      <c r="A23" s="9" t="n"/>
      <c r="B23" s="21">
        <f>IF($A23="","",IFERROR(VLOOKUP($A23,'Paramètres'!$A$17:$N$116,2,FALSE),""))</f>
        <v/>
      </c>
      <c r="C23" s="21">
        <f>IF($A23="","",IFERROR(VLOOKUP($A23,'Paramètres'!$A$17:$N$116,3,FALSE),""))</f>
        <v/>
      </c>
      <c r="D23" s="21">
        <f>IF($A23="","",IFERROR(VLOOKUP($A23,'Paramètres'!$A$17:$N$116,4,FALSE),""))</f>
        <v/>
      </c>
      <c r="E23" s="19" t="n"/>
      <c r="F23" s="19" t="n"/>
      <c r="G23" s="19" t="n"/>
      <c r="H23" s="22">
        <f>IF($A23="","",SUM(E23:G23))</f>
        <v/>
      </c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22">
        <f>IF($A23="","",SUM(I23:R23))</f>
        <v/>
      </c>
      <c r="T23" s="22">
        <f>IF($A23="","",$H23-$S23)</f>
        <v/>
      </c>
      <c r="U23" s="22">
        <f>IF($A23="","",IF($T23&gt;0,IFERROR(VLOOKUP($A23,'Paramètres'!$A$17:$N$116,10,FALSE)/VLOOKUP($A23,'Paramètres'!$A$17:$N$116,12,FALSE)*MAX(0,MIN(1,('Paramètres'!$B$12-MAX('Paramètres'!$B$11,VLOOKUP($A23,'Paramètres'!$A$17:$N$116,11,FALSE))+1)/365)),0),0))</f>
        <v/>
      </c>
      <c r="V23" s="22">
        <f>IF($A23="","",IF($T23&gt;0,IFERROR(VLOOKUP($A23,'Paramètres'!$A$17:$N$116,9,FALSE)*VLOOKUP($A23,'Paramètres'!$A$17:$N$116,14,FALSE),0),0))</f>
        <v/>
      </c>
      <c r="W23" s="19" t="n"/>
      <c r="X23" s="22">
        <f>IF($A23="","",SUM(U23:W23))</f>
        <v/>
      </c>
      <c r="Y23" s="22">
        <f>IF($A23="","",IF($T23&gt;0,MIN($T23,$X23),0))</f>
        <v/>
      </c>
      <c r="Z23" s="22">
        <f>IF($A23="","",$T23-$Y23)</f>
        <v/>
      </c>
      <c r="AA23" s="22">
        <f>IF($A23="","",MAX(0,$X23-$Y23))</f>
        <v/>
      </c>
      <c r="AB23" s="12" t="n"/>
    </row>
    <row r="24">
      <c r="A24" s="9" t="n"/>
      <c r="B24" s="18">
        <f>IF($A24="","",IFERROR(VLOOKUP($A24,'Paramètres'!$A$17:$N$116,2,FALSE),""))</f>
        <v/>
      </c>
      <c r="C24" s="18">
        <f>IF($A24="","",IFERROR(VLOOKUP($A24,'Paramètres'!$A$17:$N$116,3,FALSE),""))</f>
        <v/>
      </c>
      <c r="D24" s="18">
        <f>IF($A24="","",IFERROR(VLOOKUP($A24,'Paramètres'!$A$17:$N$116,4,FALSE),""))</f>
        <v/>
      </c>
      <c r="E24" s="19" t="n"/>
      <c r="F24" s="19" t="n"/>
      <c r="G24" s="19" t="n"/>
      <c r="H24" s="20">
        <f>IF($A24="","",SUM(E24:G24))</f>
        <v/>
      </c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20">
        <f>IF($A24="","",SUM(I24:R24))</f>
        <v/>
      </c>
      <c r="T24" s="20">
        <f>IF($A24="","",$H24-$S24)</f>
        <v/>
      </c>
      <c r="U24" s="20">
        <f>IF($A24="","",IF($T24&gt;0,IFERROR(VLOOKUP($A24,'Paramètres'!$A$17:$N$116,10,FALSE)/VLOOKUP($A24,'Paramètres'!$A$17:$N$116,12,FALSE)*MAX(0,MIN(1,('Paramètres'!$B$12-MAX('Paramètres'!$B$11,VLOOKUP($A24,'Paramètres'!$A$17:$N$116,11,FALSE))+1)/365)),0),0))</f>
        <v/>
      </c>
      <c r="V24" s="20">
        <f>IF($A24="","",IF($T24&gt;0,IFERROR(VLOOKUP($A24,'Paramètres'!$A$17:$N$116,9,FALSE)*VLOOKUP($A24,'Paramètres'!$A$17:$N$116,14,FALSE),0),0))</f>
        <v/>
      </c>
      <c r="W24" s="19" t="n"/>
      <c r="X24" s="20">
        <f>IF($A24="","",SUM(U24:W24))</f>
        <v/>
      </c>
      <c r="Y24" s="20">
        <f>IF($A24="","",IF($T24&gt;0,MIN($T24,$X24),0))</f>
        <v/>
      </c>
      <c r="Z24" s="20">
        <f>IF($A24="","",$T24-$Y24)</f>
        <v/>
      </c>
      <c r="AA24" s="20">
        <f>IF($A24="","",MAX(0,$X24-$Y24))</f>
        <v/>
      </c>
      <c r="AB24" s="12" t="n"/>
    </row>
    <row r="25">
      <c r="A25" s="9" t="n"/>
      <c r="B25" s="21">
        <f>IF($A25="","",IFERROR(VLOOKUP($A25,'Paramètres'!$A$17:$N$116,2,FALSE),""))</f>
        <v/>
      </c>
      <c r="C25" s="21">
        <f>IF($A25="","",IFERROR(VLOOKUP($A25,'Paramètres'!$A$17:$N$116,3,FALSE),""))</f>
        <v/>
      </c>
      <c r="D25" s="21">
        <f>IF($A25="","",IFERROR(VLOOKUP($A25,'Paramètres'!$A$17:$N$116,4,FALSE),""))</f>
        <v/>
      </c>
      <c r="E25" s="19" t="n"/>
      <c r="F25" s="19" t="n"/>
      <c r="G25" s="19" t="n"/>
      <c r="H25" s="22">
        <f>IF($A25="","",SUM(E25:G25))</f>
        <v/>
      </c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22">
        <f>IF($A25="","",SUM(I25:R25))</f>
        <v/>
      </c>
      <c r="T25" s="22">
        <f>IF($A25="","",$H25-$S25)</f>
        <v/>
      </c>
      <c r="U25" s="22">
        <f>IF($A25="","",IF($T25&gt;0,IFERROR(VLOOKUP($A25,'Paramètres'!$A$17:$N$116,10,FALSE)/VLOOKUP($A25,'Paramètres'!$A$17:$N$116,12,FALSE)*MAX(0,MIN(1,('Paramètres'!$B$12-MAX('Paramètres'!$B$11,VLOOKUP($A25,'Paramètres'!$A$17:$N$116,11,FALSE))+1)/365)),0),0))</f>
        <v/>
      </c>
      <c r="V25" s="22">
        <f>IF($A25="","",IF($T25&gt;0,IFERROR(VLOOKUP($A25,'Paramètres'!$A$17:$N$116,9,FALSE)*VLOOKUP($A25,'Paramètres'!$A$17:$N$116,14,FALSE),0),0))</f>
        <v/>
      </c>
      <c r="W25" s="19" t="n"/>
      <c r="X25" s="22">
        <f>IF($A25="","",SUM(U25:W25))</f>
        <v/>
      </c>
      <c r="Y25" s="22">
        <f>IF($A25="","",IF($T25&gt;0,MIN($T25,$X25),0))</f>
        <v/>
      </c>
      <c r="Z25" s="22">
        <f>IF($A25="","",$T25-$Y25)</f>
        <v/>
      </c>
      <c r="AA25" s="22">
        <f>IF($A25="","",MAX(0,$X25-$Y25))</f>
        <v/>
      </c>
      <c r="AB25" s="12" t="n"/>
    </row>
    <row r="26">
      <c r="A26" s="9" t="n"/>
      <c r="B26" s="18">
        <f>IF($A26="","",IFERROR(VLOOKUP($A26,'Paramètres'!$A$17:$N$116,2,FALSE),""))</f>
        <v/>
      </c>
      <c r="C26" s="18">
        <f>IF($A26="","",IFERROR(VLOOKUP($A26,'Paramètres'!$A$17:$N$116,3,FALSE),""))</f>
        <v/>
      </c>
      <c r="D26" s="18">
        <f>IF($A26="","",IFERROR(VLOOKUP($A26,'Paramètres'!$A$17:$N$116,4,FALSE),""))</f>
        <v/>
      </c>
      <c r="E26" s="19" t="n"/>
      <c r="F26" s="19" t="n"/>
      <c r="G26" s="19" t="n"/>
      <c r="H26" s="20">
        <f>IF($A26="","",SUM(E26:G26))</f>
        <v/>
      </c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20">
        <f>IF($A26="","",SUM(I26:R26))</f>
        <v/>
      </c>
      <c r="T26" s="20">
        <f>IF($A26="","",$H26-$S26)</f>
        <v/>
      </c>
      <c r="U26" s="20">
        <f>IF($A26="","",IF($T26&gt;0,IFERROR(VLOOKUP($A26,'Paramètres'!$A$17:$N$116,10,FALSE)/VLOOKUP($A26,'Paramètres'!$A$17:$N$116,12,FALSE)*MAX(0,MIN(1,('Paramètres'!$B$12-MAX('Paramètres'!$B$11,VLOOKUP($A26,'Paramètres'!$A$17:$N$116,11,FALSE))+1)/365)),0),0))</f>
        <v/>
      </c>
      <c r="V26" s="20">
        <f>IF($A26="","",IF($T26&gt;0,IFERROR(VLOOKUP($A26,'Paramètres'!$A$17:$N$116,9,FALSE)*VLOOKUP($A26,'Paramètres'!$A$17:$N$116,14,FALSE),0),0))</f>
        <v/>
      </c>
      <c r="W26" s="19" t="n"/>
      <c r="X26" s="20">
        <f>IF($A26="","",SUM(U26:W26))</f>
        <v/>
      </c>
      <c r="Y26" s="20">
        <f>IF($A26="","",IF($T26&gt;0,MIN($T26,$X26),0))</f>
        <v/>
      </c>
      <c r="Z26" s="20">
        <f>IF($A26="","",$T26-$Y26)</f>
        <v/>
      </c>
      <c r="AA26" s="20">
        <f>IF($A26="","",MAX(0,$X26-$Y26))</f>
        <v/>
      </c>
      <c r="AB26" s="12" t="n"/>
    </row>
    <row r="27">
      <c r="A27" s="9" t="n"/>
      <c r="B27" s="21">
        <f>IF($A27="","",IFERROR(VLOOKUP($A27,'Paramètres'!$A$17:$N$116,2,FALSE),""))</f>
        <v/>
      </c>
      <c r="C27" s="21">
        <f>IF($A27="","",IFERROR(VLOOKUP($A27,'Paramètres'!$A$17:$N$116,3,FALSE),""))</f>
        <v/>
      </c>
      <c r="D27" s="21">
        <f>IF($A27="","",IFERROR(VLOOKUP($A27,'Paramètres'!$A$17:$N$116,4,FALSE),""))</f>
        <v/>
      </c>
      <c r="E27" s="19" t="n"/>
      <c r="F27" s="19" t="n"/>
      <c r="G27" s="19" t="n"/>
      <c r="H27" s="22">
        <f>IF($A27="","",SUM(E27:G27))</f>
        <v/>
      </c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22">
        <f>IF($A27="","",SUM(I27:R27))</f>
        <v/>
      </c>
      <c r="T27" s="22">
        <f>IF($A27="","",$H27-$S27)</f>
        <v/>
      </c>
      <c r="U27" s="22">
        <f>IF($A27="","",IF($T27&gt;0,IFERROR(VLOOKUP($A27,'Paramètres'!$A$17:$N$116,10,FALSE)/VLOOKUP($A27,'Paramètres'!$A$17:$N$116,12,FALSE)*MAX(0,MIN(1,('Paramètres'!$B$12-MAX('Paramètres'!$B$11,VLOOKUP($A27,'Paramètres'!$A$17:$N$116,11,FALSE))+1)/365)),0),0))</f>
        <v/>
      </c>
      <c r="V27" s="22">
        <f>IF($A27="","",IF($T27&gt;0,IFERROR(VLOOKUP($A27,'Paramètres'!$A$17:$N$116,9,FALSE)*VLOOKUP($A27,'Paramètres'!$A$17:$N$116,14,FALSE),0),0))</f>
        <v/>
      </c>
      <c r="W27" s="19" t="n"/>
      <c r="X27" s="22">
        <f>IF($A27="","",SUM(U27:W27))</f>
        <v/>
      </c>
      <c r="Y27" s="22">
        <f>IF($A27="","",IF($T27&gt;0,MIN($T27,$X27),0))</f>
        <v/>
      </c>
      <c r="Z27" s="22">
        <f>IF($A27="","",$T27-$Y27)</f>
        <v/>
      </c>
      <c r="AA27" s="22">
        <f>IF($A27="","",MAX(0,$X27-$Y27))</f>
        <v/>
      </c>
      <c r="AB27" s="12" t="n"/>
    </row>
    <row r="28">
      <c r="A28" s="9" t="n"/>
      <c r="B28" s="18">
        <f>IF($A28="","",IFERROR(VLOOKUP($A28,'Paramètres'!$A$17:$N$116,2,FALSE),""))</f>
        <v/>
      </c>
      <c r="C28" s="18">
        <f>IF($A28="","",IFERROR(VLOOKUP($A28,'Paramètres'!$A$17:$N$116,3,FALSE),""))</f>
        <v/>
      </c>
      <c r="D28" s="18">
        <f>IF($A28="","",IFERROR(VLOOKUP($A28,'Paramètres'!$A$17:$N$116,4,FALSE),""))</f>
        <v/>
      </c>
      <c r="E28" s="19" t="n"/>
      <c r="F28" s="19" t="n"/>
      <c r="G28" s="19" t="n"/>
      <c r="H28" s="20">
        <f>IF($A28="","",SUM(E28:G28))</f>
        <v/>
      </c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20">
        <f>IF($A28="","",SUM(I28:R28))</f>
        <v/>
      </c>
      <c r="T28" s="20">
        <f>IF($A28="","",$H28-$S28)</f>
        <v/>
      </c>
      <c r="U28" s="20">
        <f>IF($A28="","",IF($T28&gt;0,IFERROR(VLOOKUP($A28,'Paramètres'!$A$17:$N$116,10,FALSE)/VLOOKUP($A28,'Paramètres'!$A$17:$N$116,12,FALSE)*MAX(0,MIN(1,('Paramètres'!$B$12-MAX('Paramètres'!$B$11,VLOOKUP($A28,'Paramètres'!$A$17:$N$116,11,FALSE))+1)/365)),0),0))</f>
        <v/>
      </c>
      <c r="V28" s="20">
        <f>IF($A28="","",IF($T28&gt;0,IFERROR(VLOOKUP($A28,'Paramètres'!$A$17:$N$116,9,FALSE)*VLOOKUP($A28,'Paramètres'!$A$17:$N$116,14,FALSE),0),0))</f>
        <v/>
      </c>
      <c r="W28" s="19" t="n"/>
      <c r="X28" s="20">
        <f>IF($A28="","",SUM(U28:W28))</f>
        <v/>
      </c>
      <c r="Y28" s="20">
        <f>IF($A28="","",IF($T28&gt;0,MIN($T28,$X28),0))</f>
        <v/>
      </c>
      <c r="Z28" s="20">
        <f>IF($A28="","",$T28-$Y28)</f>
        <v/>
      </c>
      <c r="AA28" s="20">
        <f>IF($A28="","",MAX(0,$X28-$Y28))</f>
        <v/>
      </c>
      <c r="AB28" s="12" t="n"/>
    </row>
    <row r="29">
      <c r="A29" s="9" t="n"/>
      <c r="B29" s="21">
        <f>IF($A29="","",IFERROR(VLOOKUP($A29,'Paramètres'!$A$17:$N$116,2,FALSE),""))</f>
        <v/>
      </c>
      <c r="C29" s="21">
        <f>IF($A29="","",IFERROR(VLOOKUP($A29,'Paramètres'!$A$17:$N$116,3,FALSE),""))</f>
        <v/>
      </c>
      <c r="D29" s="21">
        <f>IF($A29="","",IFERROR(VLOOKUP($A29,'Paramètres'!$A$17:$N$116,4,FALSE),""))</f>
        <v/>
      </c>
      <c r="E29" s="19" t="n"/>
      <c r="F29" s="19" t="n"/>
      <c r="G29" s="19" t="n"/>
      <c r="H29" s="22">
        <f>IF($A29="","",SUM(E29:G29))</f>
        <v/>
      </c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22">
        <f>IF($A29="","",SUM(I29:R29))</f>
        <v/>
      </c>
      <c r="T29" s="22">
        <f>IF($A29="","",$H29-$S29)</f>
        <v/>
      </c>
      <c r="U29" s="22">
        <f>IF($A29="","",IF($T29&gt;0,IFERROR(VLOOKUP($A29,'Paramètres'!$A$17:$N$116,10,FALSE)/VLOOKUP($A29,'Paramètres'!$A$17:$N$116,12,FALSE)*MAX(0,MIN(1,('Paramètres'!$B$12-MAX('Paramètres'!$B$11,VLOOKUP($A29,'Paramètres'!$A$17:$N$116,11,FALSE))+1)/365)),0),0))</f>
        <v/>
      </c>
      <c r="V29" s="22">
        <f>IF($A29="","",IF($T29&gt;0,IFERROR(VLOOKUP($A29,'Paramètres'!$A$17:$N$116,9,FALSE)*VLOOKUP($A29,'Paramètres'!$A$17:$N$116,14,FALSE),0),0))</f>
        <v/>
      </c>
      <c r="W29" s="19" t="n"/>
      <c r="X29" s="22">
        <f>IF($A29="","",SUM(U29:W29))</f>
        <v/>
      </c>
      <c r="Y29" s="22">
        <f>IF($A29="","",IF($T29&gt;0,MIN($T29,$X29),0))</f>
        <v/>
      </c>
      <c r="Z29" s="22">
        <f>IF($A29="","",$T29-$Y29)</f>
        <v/>
      </c>
      <c r="AA29" s="22">
        <f>IF($A29="","",MAX(0,$X29-$Y29))</f>
        <v/>
      </c>
      <c r="AB29" s="12" t="n"/>
    </row>
    <row r="30">
      <c r="A30" s="9" t="n"/>
      <c r="B30" s="18">
        <f>IF($A30="","",IFERROR(VLOOKUP($A30,'Paramètres'!$A$17:$N$116,2,FALSE),""))</f>
        <v/>
      </c>
      <c r="C30" s="18">
        <f>IF($A30="","",IFERROR(VLOOKUP($A30,'Paramètres'!$A$17:$N$116,3,FALSE),""))</f>
        <v/>
      </c>
      <c r="D30" s="18">
        <f>IF($A30="","",IFERROR(VLOOKUP($A30,'Paramètres'!$A$17:$N$116,4,FALSE),""))</f>
        <v/>
      </c>
      <c r="E30" s="19" t="n"/>
      <c r="F30" s="19" t="n"/>
      <c r="G30" s="19" t="n"/>
      <c r="H30" s="20">
        <f>IF($A30="","",SUM(E30:G30))</f>
        <v/>
      </c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20">
        <f>IF($A30="","",SUM(I30:R30))</f>
        <v/>
      </c>
      <c r="T30" s="20">
        <f>IF($A30="","",$H30-$S30)</f>
        <v/>
      </c>
      <c r="U30" s="20">
        <f>IF($A30="","",IF($T30&gt;0,IFERROR(VLOOKUP($A30,'Paramètres'!$A$17:$N$116,10,FALSE)/VLOOKUP($A30,'Paramètres'!$A$17:$N$116,12,FALSE)*MAX(0,MIN(1,('Paramètres'!$B$12-MAX('Paramètres'!$B$11,VLOOKUP($A30,'Paramètres'!$A$17:$N$116,11,FALSE))+1)/365)),0),0))</f>
        <v/>
      </c>
      <c r="V30" s="20">
        <f>IF($A30="","",IF($T30&gt;0,IFERROR(VLOOKUP($A30,'Paramètres'!$A$17:$N$116,9,FALSE)*VLOOKUP($A30,'Paramètres'!$A$17:$N$116,14,FALSE),0),0))</f>
        <v/>
      </c>
      <c r="W30" s="19" t="n"/>
      <c r="X30" s="20">
        <f>IF($A30="","",SUM(U30:W30))</f>
        <v/>
      </c>
      <c r="Y30" s="20">
        <f>IF($A30="","",IF($T30&gt;0,MIN($T30,$X30),0))</f>
        <v/>
      </c>
      <c r="Z30" s="20">
        <f>IF($A30="","",$T30-$Y30)</f>
        <v/>
      </c>
      <c r="AA30" s="20">
        <f>IF($A30="","",MAX(0,$X30-$Y30))</f>
        <v/>
      </c>
      <c r="AB30" s="12" t="n"/>
    </row>
    <row r="31">
      <c r="A31" s="9" t="n"/>
      <c r="B31" s="21">
        <f>IF($A31="","",IFERROR(VLOOKUP($A31,'Paramètres'!$A$17:$N$116,2,FALSE),""))</f>
        <v/>
      </c>
      <c r="C31" s="21">
        <f>IF($A31="","",IFERROR(VLOOKUP($A31,'Paramètres'!$A$17:$N$116,3,FALSE),""))</f>
        <v/>
      </c>
      <c r="D31" s="21">
        <f>IF($A31="","",IFERROR(VLOOKUP($A31,'Paramètres'!$A$17:$N$116,4,FALSE),""))</f>
        <v/>
      </c>
      <c r="E31" s="19" t="n"/>
      <c r="F31" s="19" t="n"/>
      <c r="G31" s="19" t="n"/>
      <c r="H31" s="22">
        <f>IF($A31="","",SUM(E31:G31))</f>
        <v/>
      </c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22">
        <f>IF($A31="","",SUM(I31:R31))</f>
        <v/>
      </c>
      <c r="T31" s="22">
        <f>IF($A31="","",$H31-$S31)</f>
        <v/>
      </c>
      <c r="U31" s="22">
        <f>IF($A31="","",IF($T31&gt;0,IFERROR(VLOOKUP($A31,'Paramètres'!$A$17:$N$116,10,FALSE)/VLOOKUP($A31,'Paramètres'!$A$17:$N$116,12,FALSE)*MAX(0,MIN(1,('Paramètres'!$B$12-MAX('Paramètres'!$B$11,VLOOKUP($A31,'Paramètres'!$A$17:$N$116,11,FALSE))+1)/365)),0),0))</f>
        <v/>
      </c>
      <c r="V31" s="22">
        <f>IF($A31="","",IF($T31&gt;0,IFERROR(VLOOKUP($A31,'Paramètres'!$A$17:$N$116,9,FALSE)*VLOOKUP($A31,'Paramètres'!$A$17:$N$116,14,FALSE),0),0))</f>
        <v/>
      </c>
      <c r="W31" s="19" t="n"/>
      <c r="X31" s="22">
        <f>IF($A31="","",SUM(U31:W31))</f>
        <v/>
      </c>
      <c r="Y31" s="22">
        <f>IF($A31="","",IF($T31&gt;0,MIN($T31,$X31),0))</f>
        <v/>
      </c>
      <c r="Z31" s="22">
        <f>IF($A31="","",$T31-$Y31)</f>
        <v/>
      </c>
      <c r="AA31" s="22">
        <f>IF($A31="","",MAX(0,$X31-$Y31))</f>
        <v/>
      </c>
      <c r="AB31" s="12" t="n"/>
    </row>
    <row r="32">
      <c r="A32" s="9" t="n"/>
      <c r="B32" s="18">
        <f>IF($A32="","",IFERROR(VLOOKUP($A32,'Paramètres'!$A$17:$N$116,2,FALSE),""))</f>
        <v/>
      </c>
      <c r="C32" s="18">
        <f>IF($A32="","",IFERROR(VLOOKUP($A32,'Paramètres'!$A$17:$N$116,3,FALSE),""))</f>
        <v/>
      </c>
      <c r="D32" s="18">
        <f>IF($A32="","",IFERROR(VLOOKUP($A32,'Paramètres'!$A$17:$N$116,4,FALSE),""))</f>
        <v/>
      </c>
      <c r="E32" s="19" t="n"/>
      <c r="F32" s="19" t="n"/>
      <c r="G32" s="19" t="n"/>
      <c r="H32" s="20">
        <f>IF($A32="","",SUM(E32:G32))</f>
        <v/>
      </c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20">
        <f>IF($A32="","",SUM(I32:R32))</f>
        <v/>
      </c>
      <c r="T32" s="20">
        <f>IF($A32="","",$H32-$S32)</f>
        <v/>
      </c>
      <c r="U32" s="20">
        <f>IF($A32="","",IF($T32&gt;0,IFERROR(VLOOKUP($A32,'Paramètres'!$A$17:$N$116,10,FALSE)/VLOOKUP($A32,'Paramètres'!$A$17:$N$116,12,FALSE)*MAX(0,MIN(1,('Paramètres'!$B$12-MAX('Paramètres'!$B$11,VLOOKUP($A32,'Paramètres'!$A$17:$N$116,11,FALSE))+1)/365)),0),0))</f>
        <v/>
      </c>
      <c r="V32" s="20">
        <f>IF($A32="","",IF($T32&gt;0,IFERROR(VLOOKUP($A32,'Paramètres'!$A$17:$N$116,9,FALSE)*VLOOKUP($A32,'Paramètres'!$A$17:$N$116,14,FALSE),0),0))</f>
        <v/>
      </c>
      <c r="W32" s="19" t="n"/>
      <c r="X32" s="20">
        <f>IF($A32="","",SUM(U32:W32))</f>
        <v/>
      </c>
      <c r="Y32" s="20">
        <f>IF($A32="","",IF($T32&gt;0,MIN($T32,$X32),0))</f>
        <v/>
      </c>
      <c r="Z32" s="20">
        <f>IF($A32="","",$T32-$Y32)</f>
        <v/>
      </c>
      <c r="AA32" s="20">
        <f>IF($A32="","",MAX(0,$X32-$Y32))</f>
        <v/>
      </c>
      <c r="AB32" s="12" t="n"/>
    </row>
    <row r="33">
      <c r="A33" s="9" t="n"/>
      <c r="B33" s="21">
        <f>IF($A33="","",IFERROR(VLOOKUP($A33,'Paramètres'!$A$17:$N$116,2,FALSE),""))</f>
        <v/>
      </c>
      <c r="C33" s="21">
        <f>IF($A33="","",IFERROR(VLOOKUP($A33,'Paramètres'!$A$17:$N$116,3,FALSE),""))</f>
        <v/>
      </c>
      <c r="D33" s="21">
        <f>IF($A33="","",IFERROR(VLOOKUP($A33,'Paramètres'!$A$17:$N$116,4,FALSE),""))</f>
        <v/>
      </c>
      <c r="E33" s="19" t="n"/>
      <c r="F33" s="19" t="n"/>
      <c r="G33" s="19" t="n"/>
      <c r="H33" s="22">
        <f>IF($A33="","",SUM(E33:G33))</f>
        <v/>
      </c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22">
        <f>IF($A33="","",SUM(I33:R33))</f>
        <v/>
      </c>
      <c r="T33" s="22">
        <f>IF($A33="","",$H33-$S33)</f>
        <v/>
      </c>
      <c r="U33" s="22">
        <f>IF($A33="","",IF($T33&gt;0,IFERROR(VLOOKUP($A33,'Paramètres'!$A$17:$N$116,10,FALSE)/VLOOKUP($A33,'Paramètres'!$A$17:$N$116,12,FALSE)*MAX(0,MIN(1,('Paramètres'!$B$12-MAX('Paramètres'!$B$11,VLOOKUP($A33,'Paramètres'!$A$17:$N$116,11,FALSE))+1)/365)),0),0))</f>
        <v/>
      </c>
      <c r="V33" s="22">
        <f>IF($A33="","",IF($T33&gt;0,IFERROR(VLOOKUP($A33,'Paramètres'!$A$17:$N$116,9,FALSE)*VLOOKUP($A33,'Paramètres'!$A$17:$N$116,14,FALSE),0),0))</f>
        <v/>
      </c>
      <c r="W33" s="19" t="n"/>
      <c r="X33" s="22">
        <f>IF($A33="","",SUM(U33:W33))</f>
        <v/>
      </c>
      <c r="Y33" s="22">
        <f>IF($A33="","",IF($T33&gt;0,MIN($T33,$X33),0))</f>
        <v/>
      </c>
      <c r="Z33" s="22">
        <f>IF($A33="","",$T33-$Y33)</f>
        <v/>
      </c>
      <c r="AA33" s="22">
        <f>IF($A33="","",MAX(0,$X33-$Y33))</f>
        <v/>
      </c>
      <c r="AB33" s="12" t="n"/>
    </row>
    <row r="34">
      <c r="A34" s="9" t="n"/>
      <c r="B34" s="18">
        <f>IF($A34="","",IFERROR(VLOOKUP($A34,'Paramètres'!$A$17:$N$116,2,FALSE),""))</f>
        <v/>
      </c>
      <c r="C34" s="18">
        <f>IF($A34="","",IFERROR(VLOOKUP($A34,'Paramètres'!$A$17:$N$116,3,FALSE),""))</f>
        <v/>
      </c>
      <c r="D34" s="18">
        <f>IF($A34="","",IFERROR(VLOOKUP($A34,'Paramètres'!$A$17:$N$116,4,FALSE),""))</f>
        <v/>
      </c>
      <c r="E34" s="19" t="n"/>
      <c r="F34" s="19" t="n"/>
      <c r="G34" s="19" t="n"/>
      <c r="H34" s="20">
        <f>IF($A34="","",SUM(E34:G34))</f>
        <v/>
      </c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20">
        <f>IF($A34="","",SUM(I34:R34))</f>
        <v/>
      </c>
      <c r="T34" s="20">
        <f>IF($A34="","",$H34-$S34)</f>
        <v/>
      </c>
      <c r="U34" s="20">
        <f>IF($A34="","",IF($T34&gt;0,IFERROR(VLOOKUP($A34,'Paramètres'!$A$17:$N$116,10,FALSE)/VLOOKUP($A34,'Paramètres'!$A$17:$N$116,12,FALSE)*MAX(0,MIN(1,('Paramètres'!$B$12-MAX('Paramètres'!$B$11,VLOOKUP($A34,'Paramètres'!$A$17:$N$116,11,FALSE))+1)/365)),0),0))</f>
        <v/>
      </c>
      <c r="V34" s="20">
        <f>IF($A34="","",IF($T34&gt;0,IFERROR(VLOOKUP($A34,'Paramètres'!$A$17:$N$116,9,FALSE)*VLOOKUP($A34,'Paramètres'!$A$17:$N$116,14,FALSE),0),0))</f>
        <v/>
      </c>
      <c r="W34" s="19" t="n"/>
      <c r="X34" s="20">
        <f>IF($A34="","",SUM(U34:W34))</f>
        <v/>
      </c>
      <c r="Y34" s="20">
        <f>IF($A34="","",IF($T34&gt;0,MIN($T34,$X34),0))</f>
        <v/>
      </c>
      <c r="Z34" s="20">
        <f>IF($A34="","",$T34-$Y34)</f>
        <v/>
      </c>
      <c r="AA34" s="20">
        <f>IF($A34="","",MAX(0,$X34-$Y34))</f>
        <v/>
      </c>
      <c r="AB34" s="12" t="n"/>
    </row>
    <row r="35">
      <c r="A35" s="9" t="n"/>
      <c r="B35" s="21">
        <f>IF($A35="","",IFERROR(VLOOKUP($A35,'Paramètres'!$A$17:$N$116,2,FALSE),""))</f>
        <v/>
      </c>
      <c r="C35" s="21">
        <f>IF($A35="","",IFERROR(VLOOKUP($A35,'Paramètres'!$A$17:$N$116,3,FALSE),""))</f>
        <v/>
      </c>
      <c r="D35" s="21">
        <f>IF($A35="","",IFERROR(VLOOKUP($A35,'Paramètres'!$A$17:$N$116,4,FALSE),""))</f>
        <v/>
      </c>
      <c r="E35" s="19" t="n"/>
      <c r="F35" s="19" t="n"/>
      <c r="G35" s="19" t="n"/>
      <c r="H35" s="22">
        <f>IF($A35="","",SUM(E35:G35))</f>
        <v/>
      </c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22">
        <f>IF($A35="","",SUM(I35:R35))</f>
        <v/>
      </c>
      <c r="T35" s="22">
        <f>IF($A35="","",$H35-$S35)</f>
        <v/>
      </c>
      <c r="U35" s="22">
        <f>IF($A35="","",IF($T35&gt;0,IFERROR(VLOOKUP($A35,'Paramètres'!$A$17:$N$116,10,FALSE)/VLOOKUP($A35,'Paramètres'!$A$17:$N$116,12,FALSE)*MAX(0,MIN(1,('Paramètres'!$B$12-MAX('Paramètres'!$B$11,VLOOKUP($A35,'Paramètres'!$A$17:$N$116,11,FALSE))+1)/365)),0),0))</f>
        <v/>
      </c>
      <c r="V35" s="22">
        <f>IF($A35="","",IF($T35&gt;0,IFERROR(VLOOKUP($A35,'Paramètres'!$A$17:$N$116,9,FALSE)*VLOOKUP($A35,'Paramètres'!$A$17:$N$116,14,FALSE),0),0))</f>
        <v/>
      </c>
      <c r="W35" s="19" t="n"/>
      <c r="X35" s="22">
        <f>IF($A35="","",SUM(U35:W35))</f>
        <v/>
      </c>
      <c r="Y35" s="22">
        <f>IF($A35="","",IF($T35&gt;0,MIN($T35,$X35),0))</f>
        <v/>
      </c>
      <c r="Z35" s="22">
        <f>IF($A35="","",$T35-$Y35)</f>
        <v/>
      </c>
      <c r="AA35" s="22">
        <f>IF($A35="","",MAX(0,$X35-$Y35))</f>
        <v/>
      </c>
      <c r="AB35" s="12" t="n"/>
    </row>
    <row r="36">
      <c r="A36" s="9" t="n"/>
      <c r="B36" s="18">
        <f>IF($A36="","",IFERROR(VLOOKUP($A36,'Paramètres'!$A$17:$N$116,2,FALSE),""))</f>
        <v/>
      </c>
      <c r="C36" s="18">
        <f>IF($A36="","",IFERROR(VLOOKUP($A36,'Paramètres'!$A$17:$N$116,3,FALSE),""))</f>
        <v/>
      </c>
      <c r="D36" s="18">
        <f>IF($A36="","",IFERROR(VLOOKUP($A36,'Paramètres'!$A$17:$N$116,4,FALSE),""))</f>
        <v/>
      </c>
      <c r="E36" s="19" t="n"/>
      <c r="F36" s="19" t="n"/>
      <c r="G36" s="19" t="n"/>
      <c r="H36" s="20">
        <f>IF($A36="","",SUM(E36:G36))</f>
        <v/>
      </c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20">
        <f>IF($A36="","",SUM(I36:R36))</f>
        <v/>
      </c>
      <c r="T36" s="20">
        <f>IF($A36="","",$H36-$S36)</f>
        <v/>
      </c>
      <c r="U36" s="20">
        <f>IF($A36="","",IF($T36&gt;0,IFERROR(VLOOKUP($A36,'Paramètres'!$A$17:$N$116,10,FALSE)/VLOOKUP($A36,'Paramètres'!$A$17:$N$116,12,FALSE)*MAX(0,MIN(1,('Paramètres'!$B$12-MAX('Paramètres'!$B$11,VLOOKUP($A36,'Paramètres'!$A$17:$N$116,11,FALSE))+1)/365)),0),0))</f>
        <v/>
      </c>
      <c r="V36" s="20">
        <f>IF($A36="","",IF($T36&gt;0,IFERROR(VLOOKUP($A36,'Paramètres'!$A$17:$N$116,9,FALSE)*VLOOKUP($A36,'Paramètres'!$A$17:$N$116,14,FALSE),0),0))</f>
        <v/>
      </c>
      <c r="W36" s="19" t="n"/>
      <c r="X36" s="20">
        <f>IF($A36="","",SUM(U36:W36))</f>
        <v/>
      </c>
      <c r="Y36" s="20">
        <f>IF($A36="","",IF($T36&gt;0,MIN($T36,$X36),0))</f>
        <v/>
      </c>
      <c r="Z36" s="20">
        <f>IF($A36="","",$T36-$Y36)</f>
        <v/>
      </c>
      <c r="AA36" s="20">
        <f>IF($A36="","",MAX(0,$X36-$Y36))</f>
        <v/>
      </c>
      <c r="AB36" s="12" t="n"/>
    </row>
    <row r="37">
      <c r="A37" s="9" t="n"/>
      <c r="B37" s="21">
        <f>IF($A37="","",IFERROR(VLOOKUP($A37,'Paramètres'!$A$17:$N$116,2,FALSE),""))</f>
        <v/>
      </c>
      <c r="C37" s="21">
        <f>IF($A37="","",IFERROR(VLOOKUP($A37,'Paramètres'!$A$17:$N$116,3,FALSE),""))</f>
        <v/>
      </c>
      <c r="D37" s="21">
        <f>IF($A37="","",IFERROR(VLOOKUP($A37,'Paramètres'!$A$17:$N$116,4,FALSE),""))</f>
        <v/>
      </c>
      <c r="E37" s="19" t="n"/>
      <c r="F37" s="19" t="n"/>
      <c r="G37" s="19" t="n"/>
      <c r="H37" s="22">
        <f>IF($A37="","",SUM(E37:G37))</f>
        <v/>
      </c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22">
        <f>IF($A37="","",SUM(I37:R37))</f>
        <v/>
      </c>
      <c r="T37" s="22">
        <f>IF($A37="","",$H37-$S37)</f>
        <v/>
      </c>
      <c r="U37" s="22">
        <f>IF($A37="","",IF($T37&gt;0,IFERROR(VLOOKUP($A37,'Paramètres'!$A$17:$N$116,10,FALSE)/VLOOKUP($A37,'Paramètres'!$A$17:$N$116,12,FALSE)*MAX(0,MIN(1,('Paramètres'!$B$12-MAX('Paramètres'!$B$11,VLOOKUP($A37,'Paramètres'!$A$17:$N$116,11,FALSE))+1)/365)),0),0))</f>
        <v/>
      </c>
      <c r="V37" s="22">
        <f>IF($A37="","",IF($T37&gt;0,IFERROR(VLOOKUP($A37,'Paramètres'!$A$17:$N$116,9,FALSE)*VLOOKUP($A37,'Paramètres'!$A$17:$N$116,14,FALSE),0),0))</f>
        <v/>
      </c>
      <c r="W37" s="19" t="n"/>
      <c r="X37" s="22">
        <f>IF($A37="","",SUM(U37:W37))</f>
        <v/>
      </c>
      <c r="Y37" s="22">
        <f>IF($A37="","",IF($T37&gt;0,MIN($T37,$X37),0))</f>
        <v/>
      </c>
      <c r="Z37" s="22">
        <f>IF($A37="","",$T37-$Y37)</f>
        <v/>
      </c>
      <c r="AA37" s="22">
        <f>IF($A37="","",MAX(0,$X37-$Y37))</f>
        <v/>
      </c>
      <c r="AB37" s="12" t="n"/>
    </row>
    <row r="38">
      <c r="A38" s="9" t="n"/>
      <c r="B38" s="18">
        <f>IF($A38="","",IFERROR(VLOOKUP($A38,'Paramètres'!$A$17:$N$116,2,FALSE),""))</f>
        <v/>
      </c>
      <c r="C38" s="18">
        <f>IF($A38="","",IFERROR(VLOOKUP($A38,'Paramètres'!$A$17:$N$116,3,FALSE),""))</f>
        <v/>
      </c>
      <c r="D38" s="18">
        <f>IF($A38="","",IFERROR(VLOOKUP($A38,'Paramètres'!$A$17:$N$116,4,FALSE),""))</f>
        <v/>
      </c>
      <c r="E38" s="19" t="n"/>
      <c r="F38" s="19" t="n"/>
      <c r="G38" s="19" t="n"/>
      <c r="H38" s="20">
        <f>IF($A38="","",SUM(E38:G38))</f>
        <v/>
      </c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20">
        <f>IF($A38="","",SUM(I38:R38))</f>
        <v/>
      </c>
      <c r="T38" s="20">
        <f>IF($A38="","",$H38-$S38)</f>
        <v/>
      </c>
      <c r="U38" s="20">
        <f>IF($A38="","",IF($T38&gt;0,IFERROR(VLOOKUP($A38,'Paramètres'!$A$17:$N$116,10,FALSE)/VLOOKUP($A38,'Paramètres'!$A$17:$N$116,12,FALSE)*MAX(0,MIN(1,('Paramètres'!$B$12-MAX('Paramètres'!$B$11,VLOOKUP($A38,'Paramètres'!$A$17:$N$116,11,FALSE))+1)/365)),0),0))</f>
        <v/>
      </c>
      <c r="V38" s="20">
        <f>IF($A38="","",IF($T38&gt;0,IFERROR(VLOOKUP($A38,'Paramètres'!$A$17:$N$116,9,FALSE)*VLOOKUP($A38,'Paramètres'!$A$17:$N$116,14,FALSE),0),0))</f>
        <v/>
      </c>
      <c r="W38" s="19" t="n"/>
      <c r="X38" s="20">
        <f>IF($A38="","",SUM(U38:W38))</f>
        <v/>
      </c>
      <c r="Y38" s="20">
        <f>IF($A38="","",IF($T38&gt;0,MIN($T38,$X38),0))</f>
        <v/>
      </c>
      <c r="Z38" s="20">
        <f>IF($A38="","",$T38-$Y38)</f>
        <v/>
      </c>
      <c r="AA38" s="20">
        <f>IF($A38="","",MAX(0,$X38-$Y38))</f>
        <v/>
      </c>
      <c r="AB38" s="12" t="n"/>
    </row>
    <row r="39">
      <c r="A39" s="9" t="n"/>
      <c r="B39" s="21">
        <f>IF($A39="","",IFERROR(VLOOKUP($A39,'Paramètres'!$A$17:$N$116,2,FALSE),""))</f>
        <v/>
      </c>
      <c r="C39" s="21">
        <f>IF($A39="","",IFERROR(VLOOKUP($A39,'Paramètres'!$A$17:$N$116,3,FALSE),""))</f>
        <v/>
      </c>
      <c r="D39" s="21">
        <f>IF($A39="","",IFERROR(VLOOKUP($A39,'Paramètres'!$A$17:$N$116,4,FALSE),""))</f>
        <v/>
      </c>
      <c r="E39" s="19" t="n"/>
      <c r="F39" s="19" t="n"/>
      <c r="G39" s="19" t="n"/>
      <c r="H39" s="22">
        <f>IF($A39="","",SUM(E39:G39))</f>
        <v/>
      </c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22">
        <f>IF($A39="","",SUM(I39:R39))</f>
        <v/>
      </c>
      <c r="T39" s="22">
        <f>IF($A39="","",$H39-$S39)</f>
        <v/>
      </c>
      <c r="U39" s="22">
        <f>IF($A39="","",IF($T39&gt;0,IFERROR(VLOOKUP($A39,'Paramètres'!$A$17:$N$116,10,FALSE)/VLOOKUP($A39,'Paramètres'!$A$17:$N$116,12,FALSE)*MAX(0,MIN(1,('Paramètres'!$B$12-MAX('Paramètres'!$B$11,VLOOKUP($A39,'Paramètres'!$A$17:$N$116,11,FALSE))+1)/365)),0),0))</f>
        <v/>
      </c>
      <c r="V39" s="22">
        <f>IF($A39="","",IF($T39&gt;0,IFERROR(VLOOKUP($A39,'Paramètres'!$A$17:$N$116,9,FALSE)*VLOOKUP($A39,'Paramètres'!$A$17:$N$116,14,FALSE),0),0))</f>
        <v/>
      </c>
      <c r="W39" s="19" t="n"/>
      <c r="X39" s="22">
        <f>IF($A39="","",SUM(U39:W39))</f>
        <v/>
      </c>
      <c r="Y39" s="22">
        <f>IF($A39="","",IF($T39&gt;0,MIN($T39,$X39),0))</f>
        <v/>
      </c>
      <c r="Z39" s="22">
        <f>IF($A39="","",$T39-$Y39)</f>
        <v/>
      </c>
      <c r="AA39" s="22">
        <f>IF($A39="","",MAX(0,$X39-$Y39))</f>
        <v/>
      </c>
      <c r="AB39" s="12" t="n"/>
    </row>
    <row r="40">
      <c r="A40" s="9" t="n"/>
      <c r="B40" s="18">
        <f>IF($A40="","",IFERROR(VLOOKUP($A40,'Paramètres'!$A$17:$N$116,2,FALSE),""))</f>
        <v/>
      </c>
      <c r="C40" s="18">
        <f>IF($A40="","",IFERROR(VLOOKUP($A40,'Paramètres'!$A$17:$N$116,3,FALSE),""))</f>
        <v/>
      </c>
      <c r="D40" s="18">
        <f>IF($A40="","",IFERROR(VLOOKUP($A40,'Paramètres'!$A$17:$N$116,4,FALSE),""))</f>
        <v/>
      </c>
      <c r="E40" s="19" t="n"/>
      <c r="F40" s="19" t="n"/>
      <c r="G40" s="19" t="n"/>
      <c r="H40" s="20">
        <f>IF($A40="","",SUM(E40:G40))</f>
        <v/>
      </c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20">
        <f>IF($A40="","",SUM(I40:R40))</f>
        <v/>
      </c>
      <c r="T40" s="20">
        <f>IF($A40="","",$H40-$S40)</f>
        <v/>
      </c>
      <c r="U40" s="20">
        <f>IF($A40="","",IF($T40&gt;0,IFERROR(VLOOKUP($A40,'Paramètres'!$A$17:$N$116,10,FALSE)/VLOOKUP($A40,'Paramètres'!$A$17:$N$116,12,FALSE)*MAX(0,MIN(1,('Paramètres'!$B$12-MAX('Paramètres'!$B$11,VLOOKUP($A40,'Paramètres'!$A$17:$N$116,11,FALSE))+1)/365)),0),0))</f>
        <v/>
      </c>
      <c r="V40" s="20">
        <f>IF($A40="","",IF($T40&gt;0,IFERROR(VLOOKUP($A40,'Paramètres'!$A$17:$N$116,9,FALSE)*VLOOKUP($A40,'Paramètres'!$A$17:$N$116,14,FALSE),0),0))</f>
        <v/>
      </c>
      <c r="W40" s="19" t="n"/>
      <c r="X40" s="20">
        <f>IF($A40="","",SUM(U40:W40))</f>
        <v/>
      </c>
      <c r="Y40" s="20">
        <f>IF($A40="","",IF($T40&gt;0,MIN($T40,$X40),0))</f>
        <v/>
      </c>
      <c r="Z40" s="20">
        <f>IF($A40="","",$T40-$Y40)</f>
        <v/>
      </c>
      <c r="AA40" s="20">
        <f>IF($A40="","",MAX(0,$X40-$Y40))</f>
        <v/>
      </c>
      <c r="AB40" s="12" t="n"/>
    </row>
    <row r="41">
      <c r="A41" s="9" t="n"/>
      <c r="B41" s="21">
        <f>IF($A41="","",IFERROR(VLOOKUP($A41,'Paramètres'!$A$17:$N$116,2,FALSE),""))</f>
        <v/>
      </c>
      <c r="C41" s="21">
        <f>IF($A41="","",IFERROR(VLOOKUP($A41,'Paramètres'!$A$17:$N$116,3,FALSE),""))</f>
        <v/>
      </c>
      <c r="D41" s="21">
        <f>IF($A41="","",IFERROR(VLOOKUP($A41,'Paramètres'!$A$17:$N$116,4,FALSE),""))</f>
        <v/>
      </c>
      <c r="E41" s="19" t="n"/>
      <c r="F41" s="19" t="n"/>
      <c r="G41" s="19" t="n"/>
      <c r="H41" s="22">
        <f>IF($A41="","",SUM(E41:G41))</f>
        <v/>
      </c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22">
        <f>IF($A41="","",SUM(I41:R41))</f>
        <v/>
      </c>
      <c r="T41" s="22">
        <f>IF($A41="","",$H41-$S41)</f>
        <v/>
      </c>
      <c r="U41" s="22">
        <f>IF($A41="","",IF($T41&gt;0,IFERROR(VLOOKUP($A41,'Paramètres'!$A$17:$N$116,10,FALSE)/VLOOKUP($A41,'Paramètres'!$A$17:$N$116,12,FALSE)*MAX(0,MIN(1,('Paramètres'!$B$12-MAX('Paramètres'!$B$11,VLOOKUP($A41,'Paramètres'!$A$17:$N$116,11,FALSE))+1)/365)),0),0))</f>
        <v/>
      </c>
      <c r="V41" s="22">
        <f>IF($A41="","",IF($T41&gt;0,IFERROR(VLOOKUP($A41,'Paramètres'!$A$17:$N$116,9,FALSE)*VLOOKUP($A41,'Paramètres'!$A$17:$N$116,14,FALSE),0),0))</f>
        <v/>
      </c>
      <c r="W41" s="19" t="n"/>
      <c r="X41" s="22">
        <f>IF($A41="","",SUM(U41:W41))</f>
        <v/>
      </c>
      <c r="Y41" s="22">
        <f>IF($A41="","",IF($T41&gt;0,MIN($T41,$X41),0))</f>
        <v/>
      </c>
      <c r="Z41" s="22">
        <f>IF($A41="","",$T41-$Y41)</f>
        <v/>
      </c>
      <c r="AA41" s="22">
        <f>IF($A41="","",MAX(0,$X41-$Y41))</f>
        <v/>
      </c>
      <c r="AB41" s="12" t="n"/>
    </row>
    <row r="42">
      <c r="A42" s="9" t="n"/>
      <c r="B42" s="18">
        <f>IF($A42="","",IFERROR(VLOOKUP($A42,'Paramètres'!$A$17:$N$116,2,FALSE),""))</f>
        <v/>
      </c>
      <c r="C42" s="18">
        <f>IF($A42="","",IFERROR(VLOOKUP($A42,'Paramètres'!$A$17:$N$116,3,FALSE),""))</f>
        <v/>
      </c>
      <c r="D42" s="18">
        <f>IF($A42="","",IFERROR(VLOOKUP($A42,'Paramètres'!$A$17:$N$116,4,FALSE),""))</f>
        <v/>
      </c>
      <c r="E42" s="19" t="n"/>
      <c r="F42" s="19" t="n"/>
      <c r="G42" s="19" t="n"/>
      <c r="H42" s="20">
        <f>IF($A42="","",SUM(E42:G42))</f>
        <v/>
      </c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20">
        <f>IF($A42="","",SUM(I42:R42))</f>
        <v/>
      </c>
      <c r="T42" s="20">
        <f>IF($A42="","",$H42-$S42)</f>
        <v/>
      </c>
      <c r="U42" s="20">
        <f>IF($A42="","",IF($T42&gt;0,IFERROR(VLOOKUP($A42,'Paramètres'!$A$17:$N$116,10,FALSE)/VLOOKUP($A42,'Paramètres'!$A$17:$N$116,12,FALSE)*MAX(0,MIN(1,('Paramètres'!$B$12-MAX('Paramètres'!$B$11,VLOOKUP($A42,'Paramètres'!$A$17:$N$116,11,FALSE))+1)/365)),0),0))</f>
        <v/>
      </c>
      <c r="V42" s="20">
        <f>IF($A42="","",IF($T42&gt;0,IFERROR(VLOOKUP($A42,'Paramètres'!$A$17:$N$116,9,FALSE)*VLOOKUP($A42,'Paramètres'!$A$17:$N$116,14,FALSE),0),0))</f>
        <v/>
      </c>
      <c r="W42" s="19" t="n"/>
      <c r="X42" s="20">
        <f>IF($A42="","",SUM(U42:W42))</f>
        <v/>
      </c>
      <c r="Y42" s="20">
        <f>IF($A42="","",IF($T42&gt;0,MIN($T42,$X42),0))</f>
        <v/>
      </c>
      <c r="Z42" s="20">
        <f>IF($A42="","",$T42-$Y42)</f>
        <v/>
      </c>
      <c r="AA42" s="20">
        <f>IF($A42="","",MAX(0,$X42-$Y42))</f>
        <v/>
      </c>
      <c r="AB42" s="12" t="n"/>
    </row>
    <row r="43">
      <c r="A43" s="9" t="n"/>
      <c r="B43" s="21">
        <f>IF($A43="","",IFERROR(VLOOKUP($A43,'Paramètres'!$A$17:$N$116,2,FALSE),""))</f>
        <v/>
      </c>
      <c r="C43" s="21">
        <f>IF($A43="","",IFERROR(VLOOKUP($A43,'Paramètres'!$A$17:$N$116,3,FALSE),""))</f>
        <v/>
      </c>
      <c r="D43" s="21">
        <f>IF($A43="","",IFERROR(VLOOKUP($A43,'Paramètres'!$A$17:$N$116,4,FALSE),""))</f>
        <v/>
      </c>
      <c r="E43" s="19" t="n"/>
      <c r="F43" s="19" t="n"/>
      <c r="G43" s="19" t="n"/>
      <c r="H43" s="22">
        <f>IF($A43="","",SUM(E43:G43))</f>
        <v/>
      </c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22">
        <f>IF($A43="","",SUM(I43:R43))</f>
        <v/>
      </c>
      <c r="T43" s="22">
        <f>IF($A43="","",$H43-$S43)</f>
        <v/>
      </c>
      <c r="U43" s="22">
        <f>IF($A43="","",IF($T43&gt;0,IFERROR(VLOOKUP($A43,'Paramètres'!$A$17:$N$116,10,FALSE)/VLOOKUP($A43,'Paramètres'!$A$17:$N$116,12,FALSE)*MAX(0,MIN(1,('Paramètres'!$B$12-MAX('Paramètres'!$B$11,VLOOKUP($A43,'Paramètres'!$A$17:$N$116,11,FALSE))+1)/365)),0),0))</f>
        <v/>
      </c>
      <c r="V43" s="22">
        <f>IF($A43="","",IF($T43&gt;0,IFERROR(VLOOKUP($A43,'Paramètres'!$A$17:$N$116,9,FALSE)*VLOOKUP($A43,'Paramètres'!$A$17:$N$116,14,FALSE),0),0))</f>
        <v/>
      </c>
      <c r="W43" s="19" t="n"/>
      <c r="X43" s="22">
        <f>IF($A43="","",SUM(U43:W43))</f>
        <v/>
      </c>
      <c r="Y43" s="22">
        <f>IF($A43="","",IF($T43&gt;0,MIN($T43,$X43),0))</f>
        <v/>
      </c>
      <c r="Z43" s="22">
        <f>IF($A43="","",$T43-$Y43)</f>
        <v/>
      </c>
      <c r="AA43" s="22">
        <f>IF($A43="","",MAX(0,$X43-$Y43))</f>
        <v/>
      </c>
      <c r="AB43" s="12" t="n"/>
    </row>
    <row r="44">
      <c r="A44" s="9" t="n"/>
      <c r="B44" s="18">
        <f>IF($A44="","",IFERROR(VLOOKUP($A44,'Paramètres'!$A$17:$N$116,2,FALSE),""))</f>
        <v/>
      </c>
      <c r="C44" s="18">
        <f>IF($A44="","",IFERROR(VLOOKUP($A44,'Paramètres'!$A$17:$N$116,3,FALSE),""))</f>
        <v/>
      </c>
      <c r="D44" s="18">
        <f>IF($A44="","",IFERROR(VLOOKUP($A44,'Paramètres'!$A$17:$N$116,4,FALSE),""))</f>
        <v/>
      </c>
      <c r="E44" s="19" t="n"/>
      <c r="F44" s="19" t="n"/>
      <c r="G44" s="19" t="n"/>
      <c r="H44" s="20">
        <f>IF($A44="","",SUM(E44:G44))</f>
        <v/>
      </c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20">
        <f>IF($A44="","",SUM(I44:R44))</f>
        <v/>
      </c>
      <c r="T44" s="20">
        <f>IF($A44="","",$H44-$S44)</f>
        <v/>
      </c>
      <c r="U44" s="20">
        <f>IF($A44="","",IF($T44&gt;0,IFERROR(VLOOKUP($A44,'Paramètres'!$A$17:$N$116,10,FALSE)/VLOOKUP($A44,'Paramètres'!$A$17:$N$116,12,FALSE)*MAX(0,MIN(1,('Paramètres'!$B$12-MAX('Paramètres'!$B$11,VLOOKUP($A44,'Paramètres'!$A$17:$N$116,11,FALSE))+1)/365)),0),0))</f>
        <v/>
      </c>
      <c r="V44" s="20">
        <f>IF($A44="","",IF($T44&gt;0,IFERROR(VLOOKUP($A44,'Paramètres'!$A$17:$N$116,9,FALSE)*VLOOKUP($A44,'Paramètres'!$A$17:$N$116,14,FALSE),0),0))</f>
        <v/>
      </c>
      <c r="W44" s="19" t="n"/>
      <c r="X44" s="20">
        <f>IF($A44="","",SUM(U44:W44))</f>
        <v/>
      </c>
      <c r="Y44" s="20">
        <f>IF($A44="","",IF($T44&gt;0,MIN($T44,$X44),0))</f>
        <v/>
      </c>
      <c r="Z44" s="20">
        <f>IF($A44="","",$T44-$Y44)</f>
        <v/>
      </c>
      <c r="AA44" s="20">
        <f>IF($A44="","",MAX(0,$X44-$Y44))</f>
        <v/>
      </c>
      <c r="AB44" s="12" t="n"/>
    </row>
    <row r="45">
      <c r="A45" s="9" t="n"/>
      <c r="B45" s="21">
        <f>IF($A45="","",IFERROR(VLOOKUP($A45,'Paramètres'!$A$17:$N$116,2,FALSE),""))</f>
        <v/>
      </c>
      <c r="C45" s="21">
        <f>IF($A45="","",IFERROR(VLOOKUP($A45,'Paramètres'!$A$17:$N$116,3,FALSE),""))</f>
        <v/>
      </c>
      <c r="D45" s="21">
        <f>IF($A45="","",IFERROR(VLOOKUP($A45,'Paramètres'!$A$17:$N$116,4,FALSE),""))</f>
        <v/>
      </c>
      <c r="E45" s="19" t="n"/>
      <c r="F45" s="19" t="n"/>
      <c r="G45" s="19" t="n"/>
      <c r="H45" s="22">
        <f>IF($A45="","",SUM(E45:G45))</f>
        <v/>
      </c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22">
        <f>IF($A45="","",SUM(I45:R45))</f>
        <v/>
      </c>
      <c r="T45" s="22">
        <f>IF($A45="","",$H45-$S45)</f>
        <v/>
      </c>
      <c r="U45" s="22">
        <f>IF($A45="","",IF($T45&gt;0,IFERROR(VLOOKUP($A45,'Paramètres'!$A$17:$N$116,10,FALSE)/VLOOKUP($A45,'Paramètres'!$A$17:$N$116,12,FALSE)*MAX(0,MIN(1,('Paramètres'!$B$12-MAX('Paramètres'!$B$11,VLOOKUP($A45,'Paramètres'!$A$17:$N$116,11,FALSE))+1)/365)),0),0))</f>
        <v/>
      </c>
      <c r="V45" s="22">
        <f>IF($A45="","",IF($T45&gt;0,IFERROR(VLOOKUP($A45,'Paramètres'!$A$17:$N$116,9,FALSE)*VLOOKUP($A45,'Paramètres'!$A$17:$N$116,14,FALSE),0),0))</f>
        <v/>
      </c>
      <c r="W45" s="19" t="n"/>
      <c r="X45" s="22">
        <f>IF($A45="","",SUM(U45:W45))</f>
        <v/>
      </c>
      <c r="Y45" s="22">
        <f>IF($A45="","",IF($T45&gt;0,MIN($T45,$X45),0))</f>
        <v/>
      </c>
      <c r="Z45" s="22">
        <f>IF($A45="","",$T45-$Y45)</f>
        <v/>
      </c>
      <c r="AA45" s="22">
        <f>IF($A45="","",MAX(0,$X45-$Y45))</f>
        <v/>
      </c>
      <c r="AB45" s="12" t="n"/>
    </row>
    <row r="46">
      <c r="A46" s="9" t="n"/>
      <c r="B46" s="18">
        <f>IF($A46="","",IFERROR(VLOOKUP($A46,'Paramètres'!$A$17:$N$116,2,FALSE),""))</f>
        <v/>
      </c>
      <c r="C46" s="18">
        <f>IF($A46="","",IFERROR(VLOOKUP($A46,'Paramètres'!$A$17:$N$116,3,FALSE),""))</f>
        <v/>
      </c>
      <c r="D46" s="18">
        <f>IF($A46="","",IFERROR(VLOOKUP($A46,'Paramètres'!$A$17:$N$116,4,FALSE),""))</f>
        <v/>
      </c>
      <c r="E46" s="19" t="n"/>
      <c r="F46" s="19" t="n"/>
      <c r="G46" s="19" t="n"/>
      <c r="H46" s="20">
        <f>IF($A46="","",SUM(E46:G46))</f>
        <v/>
      </c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20">
        <f>IF($A46="","",SUM(I46:R46))</f>
        <v/>
      </c>
      <c r="T46" s="20">
        <f>IF($A46="","",$H46-$S46)</f>
        <v/>
      </c>
      <c r="U46" s="20">
        <f>IF($A46="","",IF($T46&gt;0,IFERROR(VLOOKUP($A46,'Paramètres'!$A$17:$N$116,10,FALSE)/VLOOKUP($A46,'Paramètres'!$A$17:$N$116,12,FALSE)*MAX(0,MIN(1,('Paramètres'!$B$12-MAX('Paramètres'!$B$11,VLOOKUP($A46,'Paramètres'!$A$17:$N$116,11,FALSE))+1)/365)),0),0))</f>
        <v/>
      </c>
      <c r="V46" s="20">
        <f>IF($A46="","",IF($T46&gt;0,IFERROR(VLOOKUP($A46,'Paramètres'!$A$17:$N$116,9,FALSE)*VLOOKUP($A46,'Paramètres'!$A$17:$N$116,14,FALSE),0),0))</f>
        <v/>
      </c>
      <c r="W46" s="19" t="n"/>
      <c r="X46" s="20">
        <f>IF($A46="","",SUM(U46:W46))</f>
        <v/>
      </c>
      <c r="Y46" s="20">
        <f>IF($A46="","",IF($T46&gt;0,MIN($T46,$X46),0))</f>
        <v/>
      </c>
      <c r="Z46" s="20">
        <f>IF($A46="","",$T46-$Y46)</f>
        <v/>
      </c>
      <c r="AA46" s="20">
        <f>IF($A46="","",MAX(0,$X46-$Y46))</f>
        <v/>
      </c>
      <c r="AB46" s="12" t="n"/>
    </row>
    <row r="47">
      <c r="A47" s="9" t="n"/>
      <c r="B47" s="21">
        <f>IF($A47="","",IFERROR(VLOOKUP($A47,'Paramètres'!$A$17:$N$116,2,FALSE),""))</f>
        <v/>
      </c>
      <c r="C47" s="21">
        <f>IF($A47="","",IFERROR(VLOOKUP($A47,'Paramètres'!$A$17:$N$116,3,FALSE),""))</f>
        <v/>
      </c>
      <c r="D47" s="21">
        <f>IF($A47="","",IFERROR(VLOOKUP($A47,'Paramètres'!$A$17:$N$116,4,FALSE),""))</f>
        <v/>
      </c>
      <c r="E47" s="19" t="n"/>
      <c r="F47" s="19" t="n"/>
      <c r="G47" s="19" t="n"/>
      <c r="H47" s="22">
        <f>IF($A47="","",SUM(E47:G47))</f>
        <v/>
      </c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22">
        <f>IF($A47="","",SUM(I47:R47))</f>
        <v/>
      </c>
      <c r="T47" s="22">
        <f>IF($A47="","",$H47-$S47)</f>
        <v/>
      </c>
      <c r="U47" s="22">
        <f>IF($A47="","",IF($T47&gt;0,IFERROR(VLOOKUP($A47,'Paramètres'!$A$17:$N$116,10,FALSE)/VLOOKUP($A47,'Paramètres'!$A$17:$N$116,12,FALSE)*MAX(0,MIN(1,('Paramètres'!$B$12-MAX('Paramètres'!$B$11,VLOOKUP($A47,'Paramètres'!$A$17:$N$116,11,FALSE))+1)/365)),0),0))</f>
        <v/>
      </c>
      <c r="V47" s="22">
        <f>IF($A47="","",IF($T47&gt;0,IFERROR(VLOOKUP($A47,'Paramètres'!$A$17:$N$116,9,FALSE)*VLOOKUP($A47,'Paramètres'!$A$17:$N$116,14,FALSE),0),0))</f>
        <v/>
      </c>
      <c r="W47" s="19" t="n"/>
      <c r="X47" s="22">
        <f>IF($A47="","",SUM(U47:W47))</f>
        <v/>
      </c>
      <c r="Y47" s="22">
        <f>IF($A47="","",IF($T47&gt;0,MIN($T47,$X47),0))</f>
        <v/>
      </c>
      <c r="Z47" s="22">
        <f>IF($A47="","",$T47-$Y47)</f>
        <v/>
      </c>
      <c r="AA47" s="22">
        <f>IF($A47="","",MAX(0,$X47-$Y47))</f>
        <v/>
      </c>
      <c r="AB47" s="12" t="n"/>
    </row>
    <row r="48">
      <c r="A48" s="9" t="n"/>
      <c r="B48" s="18">
        <f>IF($A48="","",IFERROR(VLOOKUP($A48,'Paramètres'!$A$17:$N$116,2,FALSE),""))</f>
        <v/>
      </c>
      <c r="C48" s="18">
        <f>IF($A48="","",IFERROR(VLOOKUP($A48,'Paramètres'!$A$17:$N$116,3,FALSE),""))</f>
        <v/>
      </c>
      <c r="D48" s="18">
        <f>IF($A48="","",IFERROR(VLOOKUP($A48,'Paramètres'!$A$17:$N$116,4,FALSE),""))</f>
        <v/>
      </c>
      <c r="E48" s="19" t="n"/>
      <c r="F48" s="19" t="n"/>
      <c r="G48" s="19" t="n"/>
      <c r="H48" s="20">
        <f>IF($A48="","",SUM(E48:G48))</f>
        <v/>
      </c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20">
        <f>IF($A48="","",SUM(I48:R48))</f>
        <v/>
      </c>
      <c r="T48" s="20">
        <f>IF($A48="","",$H48-$S48)</f>
        <v/>
      </c>
      <c r="U48" s="20">
        <f>IF($A48="","",IF($T48&gt;0,IFERROR(VLOOKUP($A48,'Paramètres'!$A$17:$N$116,10,FALSE)/VLOOKUP($A48,'Paramètres'!$A$17:$N$116,12,FALSE)*MAX(0,MIN(1,('Paramètres'!$B$12-MAX('Paramètres'!$B$11,VLOOKUP($A48,'Paramètres'!$A$17:$N$116,11,FALSE))+1)/365)),0),0))</f>
        <v/>
      </c>
      <c r="V48" s="20">
        <f>IF($A48="","",IF($T48&gt;0,IFERROR(VLOOKUP($A48,'Paramètres'!$A$17:$N$116,9,FALSE)*VLOOKUP($A48,'Paramètres'!$A$17:$N$116,14,FALSE),0),0))</f>
        <v/>
      </c>
      <c r="W48" s="19" t="n"/>
      <c r="X48" s="20">
        <f>IF($A48="","",SUM(U48:W48))</f>
        <v/>
      </c>
      <c r="Y48" s="20">
        <f>IF($A48="","",IF($T48&gt;0,MIN($T48,$X48),0))</f>
        <v/>
      </c>
      <c r="Z48" s="20">
        <f>IF($A48="","",$T48-$Y48)</f>
        <v/>
      </c>
      <c r="AA48" s="20">
        <f>IF($A48="","",MAX(0,$X48-$Y48))</f>
        <v/>
      </c>
      <c r="AB48" s="12" t="n"/>
    </row>
    <row r="49">
      <c r="A49" s="9" t="n"/>
      <c r="B49" s="21">
        <f>IF($A49="","",IFERROR(VLOOKUP($A49,'Paramètres'!$A$17:$N$116,2,FALSE),""))</f>
        <v/>
      </c>
      <c r="C49" s="21">
        <f>IF($A49="","",IFERROR(VLOOKUP($A49,'Paramètres'!$A$17:$N$116,3,FALSE),""))</f>
        <v/>
      </c>
      <c r="D49" s="21">
        <f>IF($A49="","",IFERROR(VLOOKUP($A49,'Paramètres'!$A$17:$N$116,4,FALSE),""))</f>
        <v/>
      </c>
      <c r="E49" s="19" t="n"/>
      <c r="F49" s="19" t="n"/>
      <c r="G49" s="19" t="n"/>
      <c r="H49" s="22">
        <f>IF($A49="","",SUM(E49:G49))</f>
        <v/>
      </c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22">
        <f>IF($A49="","",SUM(I49:R49))</f>
        <v/>
      </c>
      <c r="T49" s="22">
        <f>IF($A49="","",$H49-$S49)</f>
        <v/>
      </c>
      <c r="U49" s="22">
        <f>IF($A49="","",IF($T49&gt;0,IFERROR(VLOOKUP($A49,'Paramètres'!$A$17:$N$116,10,FALSE)/VLOOKUP($A49,'Paramètres'!$A$17:$N$116,12,FALSE)*MAX(0,MIN(1,('Paramètres'!$B$12-MAX('Paramètres'!$B$11,VLOOKUP($A49,'Paramètres'!$A$17:$N$116,11,FALSE))+1)/365)),0),0))</f>
        <v/>
      </c>
      <c r="V49" s="22">
        <f>IF($A49="","",IF($T49&gt;0,IFERROR(VLOOKUP($A49,'Paramètres'!$A$17:$N$116,9,FALSE)*VLOOKUP($A49,'Paramètres'!$A$17:$N$116,14,FALSE),0),0))</f>
        <v/>
      </c>
      <c r="W49" s="19" t="n"/>
      <c r="X49" s="22">
        <f>IF($A49="","",SUM(U49:W49))</f>
        <v/>
      </c>
      <c r="Y49" s="22">
        <f>IF($A49="","",IF($T49&gt;0,MIN($T49,$X49),0))</f>
        <v/>
      </c>
      <c r="Z49" s="22">
        <f>IF($A49="","",$T49-$Y49)</f>
        <v/>
      </c>
      <c r="AA49" s="22">
        <f>IF($A49="","",MAX(0,$X49-$Y49))</f>
        <v/>
      </c>
      <c r="AB49" s="12" t="n"/>
    </row>
    <row r="50">
      <c r="A50" s="9" t="n"/>
      <c r="B50" s="18">
        <f>IF($A50="","",IFERROR(VLOOKUP($A50,'Paramètres'!$A$17:$N$116,2,FALSE),""))</f>
        <v/>
      </c>
      <c r="C50" s="18">
        <f>IF($A50="","",IFERROR(VLOOKUP($A50,'Paramètres'!$A$17:$N$116,3,FALSE),""))</f>
        <v/>
      </c>
      <c r="D50" s="18">
        <f>IF($A50="","",IFERROR(VLOOKUP($A50,'Paramètres'!$A$17:$N$116,4,FALSE),""))</f>
        <v/>
      </c>
      <c r="E50" s="19" t="n"/>
      <c r="F50" s="19" t="n"/>
      <c r="G50" s="19" t="n"/>
      <c r="H50" s="20">
        <f>IF($A50="","",SUM(E50:G50))</f>
        <v/>
      </c>
      <c r="I50" s="19" t="n"/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20">
        <f>IF($A50="","",SUM(I50:R50))</f>
        <v/>
      </c>
      <c r="T50" s="20">
        <f>IF($A50="","",$H50-$S50)</f>
        <v/>
      </c>
      <c r="U50" s="20">
        <f>IF($A50="","",IF($T50&gt;0,IFERROR(VLOOKUP($A50,'Paramètres'!$A$17:$N$116,10,FALSE)/VLOOKUP($A50,'Paramètres'!$A$17:$N$116,12,FALSE)*MAX(0,MIN(1,('Paramètres'!$B$12-MAX('Paramètres'!$B$11,VLOOKUP($A50,'Paramètres'!$A$17:$N$116,11,FALSE))+1)/365)),0),0))</f>
        <v/>
      </c>
      <c r="V50" s="20">
        <f>IF($A50="","",IF($T50&gt;0,IFERROR(VLOOKUP($A50,'Paramètres'!$A$17:$N$116,9,FALSE)*VLOOKUP($A50,'Paramètres'!$A$17:$N$116,14,FALSE),0),0))</f>
        <v/>
      </c>
      <c r="W50" s="19" t="n"/>
      <c r="X50" s="20">
        <f>IF($A50="","",SUM(U50:W50))</f>
        <v/>
      </c>
      <c r="Y50" s="20">
        <f>IF($A50="","",IF($T50&gt;0,MIN($T50,$X50),0))</f>
        <v/>
      </c>
      <c r="Z50" s="20">
        <f>IF($A50="","",$T50-$Y50)</f>
        <v/>
      </c>
      <c r="AA50" s="20">
        <f>IF($A50="","",MAX(0,$X50-$Y50))</f>
        <v/>
      </c>
      <c r="AB50" s="12" t="n"/>
    </row>
    <row r="51">
      <c r="A51" s="9" t="n"/>
      <c r="B51" s="21">
        <f>IF($A51="","",IFERROR(VLOOKUP($A51,'Paramètres'!$A$17:$N$116,2,FALSE),""))</f>
        <v/>
      </c>
      <c r="C51" s="21">
        <f>IF($A51="","",IFERROR(VLOOKUP($A51,'Paramètres'!$A$17:$N$116,3,FALSE),""))</f>
        <v/>
      </c>
      <c r="D51" s="21">
        <f>IF($A51="","",IFERROR(VLOOKUP($A51,'Paramètres'!$A$17:$N$116,4,FALSE),""))</f>
        <v/>
      </c>
      <c r="E51" s="19" t="n"/>
      <c r="F51" s="19" t="n"/>
      <c r="G51" s="19" t="n"/>
      <c r="H51" s="22">
        <f>IF($A51="","",SUM(E51:G51))</f>
        <v/>
      </c>
      <c r="I51" s="19" t="n"/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  <c r="S51" s="22">
        <f>IF($A51="","",SUM(I51:R51))</f>
        <v/>
      </c>
      <c r="T51" s="22">
        <f>IF($A51="","",$H51-$S51)</f>
        <v/>
      </c>
      <c r="U51" s="22">
        <f>IF($A51="","",IF($T51&gt;0,IFERROR(VLOOKUP($A51,'Paramètres'!$A$17:$N$116,10,FALSE)/VLOOKUP($A51,'Paramètres'!$A$17:$N$116,12,FALSE)*MAX(0,MIN(1,('Paramètres'!$B$12-MAX('Paramètres'!$B$11,VLOOKUP($A51,'Paramètres'!$A$17:$N$116,11,FALSE))+1)/365)),0),0))</f>
        <v/>
      </c>
      <c r="V51" s="22">
        <f>IF($A51="","",IF($T51&gt;0,IFERROR(VLOOKUP($A51,'Paramètres'!$A$17:$N$116,9,FALSE)*VLOOKUP($A51,'Paramètres'!$A$17:$N$116,14,FALSE),0),0))</f>
        <v/>
      </c>
      <c r="W51" s="19" t="n"/>
      <c r="X51" s="22">
        <f>IF($A51="","",SUM(U51:W51))</f>
        <v/>
      </c>
      <c r="Y51" s="22">
        <f>IF($A51="","",IF($T51&gt;0,MIN($T51,$X51),0))</f>
        <v/>
      </c>
      <c r="Z51" s="22">
        <f>IF($A51="","",$T51-$Y51)</f>
        <v/>
      </c>
      <c r="AA51" s="22">
        <f>IF($A51="","",MAX(0,$X51-$Y51))</f>
        <v/>
      </c>
      <c r="AB51" s="12" t="n"/>
    </row>
    <row r="52">
      <c r="A52" s="9" t="n"/>
      <c r="B52" s="18">
        <f>IF($A52="","",IFERROR(VLOOKUP($A52,'Paramètres'!$A$17:$N$116,2,FALSE),""))</f>
        <v/>
      </c>
      <c r="C52" s="18">
        <f>IF($A52="","",IFERROR(VLOOKUP($A52,'Paramètres'!$A$17:$N$116,3,FALSE),""))</f>
        <v/>
      </c>
      <c r="D52" s="18">
        <f>IF($A52="","",IFERROR(VLOOKUP($A52,'Paramètres'!$A$17:$N$116,4,FALSE),""))</f>
        <v/>
      </c>
      <c r="E52" s="19" t="n"/>
      <c r="F52" s="19" t="n"/>
      <c r="G52" s="19" t="n"/>
      <c r="H52" s="20">
        <f>IF($A52="","",SUM(E52:G52))</f>
        <v/>
      </c>
      <c r="I52" s="19" t="n"/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  <c r="S52" s="20">
        <f>IF($A52="","",SUM(I52:R52))</f>
        <v/>
      </c>
      <c r="T52" s="20">
        <f>IF($A52="","",$H52-$S52)</f>
        <v/>
      </c>
      <c r="U52" s="20">
        <f>IF($A52="","",IF($T52&gt;0,IFERROR(VLOOKUP($A52,'Paramètres'!$A$17:$N$116,10,FALSE)/VLOOKUP($A52,'Paramètres'!$A$17:$N$116,12,FALSE)*MAX(0,MIN(1,('Paramètres'!$B$12-MAX('Paramètres'!$B$11,VLOOKUP($A52,'Paramètres'!$A$17:$N$116,11,FALSE))+1)/365)),0),0))</f>
        <v/>
      </c>
      <c r="V52" s="20">
        <f>IF($A52="","",IF($T52&gt;0,IFERROR(VLOOKUP($A52,'Paramètres'!$A$17:$N$116,9,FALSE)*VLOOKUP($A52,'Paramètres'!$A$17:$N$116,14,FALSE),0),0))</f>
        <v/>
      </c>
      <c r="W52" s="19" t="n"/>
      <c r="X52" s="20">
        <f>IF($A52="","",SUM(U52:W52))</f>
        <v/>
      </c>
      <c r="Y52" s="20">
        <f>IF($A52="","",IF($T52&gt;0,MIN($T52,$X52),0))</f>
        <v/>
      </c>
      <c r="Z52" s="20">
        <f>IF($A52="","",$T52-$Y52)</f>
        <v/>
      </c>
      <c r="AA52" s="20">
        <f>IF($A52="","",MAX(0,$X52-$Y52))</f>
        <v/>
      </c>
      <c r="AB52" s="12" t="n"/>
    </row>
    <row r="53">
      <c r="A53" s="9" t="n"/>
      <c r="B53" s="21">
        <f>IF($A53="","",IFERROR(VLOOKUP($A53,'Paramètres'!$A$17:$N$116,2,FALSE),""))</f>
        <v/>
      </c>
      <c r="C53" s="21">
        <f>IF($A53="","",IFERROR(VLOOKUP($A53,'Paramètres'!$A$17:$N$116,3,FALSE),""))</f>
        <v/>
      </c>
      <c r="D53" s="21">
        <f>IF($A53="","",IFERROR(VLOOKUP($A53,'Paramètres'!$A$17:$N$116,4,FALSE),""))</f>
        <v/>
      </c>
      <c r="E53" s="19" t="n"/>
      <c r="F53" s="19" t="n"/>
      <c r="G53" s="19" t="n"/>
      <c r="H53" s="22">
        <f>IF($A53="","",SUM(E53:G53))</f>
        <v/>
      </c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  <c r="S53" s="22">
        <f>IF($A53="","",SUM(I53:R53))</f>
        <v/>
      </c>
      <c r="T53" s="22">
        <f>IF($A53="","",$H53-$S53)</f>
        <v/>
      </c>
      <c r="U53" s="22">
        <f>IF($A53="","",IF($T53&gt;0,IFERROR(VLOOKUP($A53,'Paramètres'!$A$17:$N$116,10,FALSE)/VLOOKUP($A53,'Paramètres'!$A$17:$N$116,12,FALSE)*MAX(0,MIN(1,('Paramètres'!$B$12-MAX('Paramètres'!$B$11,VLOOKUP($A53,'Paramètres'!$A$17:$N$116,11,FALSE))+1)/365)),0),0))</f>
        <v/>
      </c>
      <c r="V53" s="22">
        <f>IF($A53="","",IF($T53&gt;0,IFERROR(VLOOKUP($A53,'Paramètres'!$A$17:$N$116,9,FALSE)*VLOOKUP($A53,'Paramètres'!$A$17:$N$116,14,FALSE),0),0))</f>
        <v/>
      </c>
      <c r="W53" s="19" t="n"/>
      <c r="X53" s="22">
        <f>IF($A53="","",SUM(U53:W53))</f>
        <v/>
      </c>
      <c r="Y53" s="22">
        <f>IF($A53="","",IF($T53&gt;0,MIN($T53,$X53),0))</f>
        <v/>
      </c>
      <c r="Z53" s="22">
        <f>IF($A53="","",$T53-$Y53)</f>
        <v/>
      </c>
      <c r="AA53" s="22">
        <f>IF($A53="","",MAX(0,$X53-$Y53))</f>
        <v/>
      </c>
      <c r="AB53" s="12" t="n"/>
    </row>
    <row r="54">
      <c r="A54" s="9" t="n"/>
      <c r="B54" s="18">
        <f>IF($A54="","",IFERROR(VLOOKUP($A54,'Paramètres'!$A$17:$N$116,2,FALSE),""))</f>
        <v/>
      </c>
      <c r="C54" s="18">
        <f>IF($A54="","",IFERROR(VLOOKUP($A54,'Paramètres'!$A$17:$N$116,3,FALSE),""))</f>
        <v/>
      </c>
      <c r="D54" s="18">
        <f>IF($A54="","",IFERROR(VLOOKUP($A54,'Paramètres'!$A$17:$N$116,4,FALSE),""))</f>
        <v/>
      </c>
      <c r="E54" s="19" t="n"/>
      <c r="F54" s="19" t="n"/>
      <c r="G54" s="19" t="n"/>
      <c r="H54" s="20">
        <f>IF($A54="","",SUM(E54:G54))</f>
        <v/>
      </c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  <c r="S54" s="20">
        <f>IF($A54="","",SUM(I54:R54))</f>
        <v/>
      </c>
      <c r="T54" s="20">
        <f>IF($A54="","",$H54-$S54)</f>
        <v/>
      </c>
      <c r="U54" s="20">
        <f>IF($A54="","",IF($T54&gt;0,IFERROR(VLOOKUP($A54,'Paramètres'!$A$17:$N$116,10,FALSE)/VLOOKUP($A54,'Paramètres'!$A$17:$N$116,12,FALSE)*MAX(0,MIN(1,('Paramètres'!$B$12-MAX('Paramètres'!$B$11,VLOOKUP($A54,'Paramètres'!$A$17:$N$116,11,FALSE))+1)/365)),0),0))</f>
        <v/>
      </c>
      <c r="V54" s="20">
        <f>IF($A54="","",IF($T54&gt;0,IFERROR(VLOOKUP($A54,'Paramètres'!$A$17:$N$116,9,FALSE)*VLOOKUP($A54,'Paramètres'!$A$17:$N$116,14,FALSE),0),0))</f>
        <v/>
      </c>
      <c r="W54" s="19" t="n"/>
      <c r="X54" s="20">
        <f>IF($A54="","",SUM(U54:W54))</f>
        <v/>
      </c>
      <c r="Y54" s="20">
        <f>IF($A54="","",IF($T54&gt;0,MIN($T54,$X54),0))</f>
        <v/>
      </c>
      <c r="Z54" s="20">
        <f>IF($A54="","",$T54-$Y54)</f>
        <v/>
      </c>
      <c r="AA54" s="20">
        <f>IF($A54="","",MAX(0,$X54-$Y54))</f>
        <v/>
      </c>
      <c r="AB54" s="12" t="n"/>
    </row>
    <row r="55">
      <c r="A55" s="9" t="n"/>
      <c r="B55" s="21">
        <f>IF($A55="","",IFERROR(VLOOKUP($A55,'Paramètres'!$A$17:$N$116,2,FALSE),""))</f>
        <v/>
      </c>
      <c r="C55" s="21">
        <f>IF($A55="","",IFERROR(VLOOKUP($A55,'Paramètres'!$A$17:$N$116,3,FALSE),""))</f>
        <v/>
      </c>
      <c r="D55" s="21">
        <f>IF($A55="","",IFERROR(VLOOKUP($A55,'Paramètres'!$A$17:$N$116,4,FALSE),""))</f>
        <v/>
      </c>
      <c r="E55" s="19" t="n"/>
      <c r="F55" s="19" t="n"/>
      <c r="G55" s="19" t="n"/>
      <c r="H55" s="22">
        <f>IF($A55="","",SUM(E55:G55))</f>
        <v/>
      </c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  <c r="S55" s="22">
        <f>IF($A55="","",SUM(I55:R55))</f>
        <v/>
      </c>
      <c r="T55" s="22">
        <f>IF($A55="","",$H55-$S55)</f>
        <v/>
      </c>
      <c r="U55" s="22">
        <f>IF($A55="","",IF($T55&gt;0,IFERROR(VLOOKUP($A55,'Paramètres'!$A$17:$N$116,10,FALSE)/VLOOKUP($A55,'Paramètres'!$A$17:$N$116,12,FALSE)*MAX(0,MIN(1,('Paramètres'!$B$12-MAX('Paramètres'!$B$11,VLOOKUP($A55,'Paramètres'!$A$17:$N$116,11,FALSE))+1)/365)),0),0))</f>
        <v/>
      </c>
      <c r="V55" s="22">
        <f>IF($A55="","",IF($T55&gt;0,IFERROR(VLOOKUP($A55,'Paramètres'!$A$17:$N$116,9,FALSE)*VLOOKUP($A55,'Paramètres'!$A$17:$N$116,14,FALSE),0),0))</f>
        <v/>
      </c>
      <c r="W55" s="19" t="n"/>
      <c r="X55" s="22">
        <f>IF($A55="","",SUM(U55:W55))</f>
        <v/>
      </c>
      <c r="Y55" s="22">
        <f>IF($A55="","",IF($T55&gt;0,MIN($T55,$X55),0))</f>
        <v/>
      </c>
      <c r="Z55" s="22">
        <f>IF($A55="","",$T55-$Y55)</f>
        <v/>
      </c>
      <c r="AA55" s="22">
        <f>IF($A55="","",MAX(0,$X55-$Y55))</f>
        <v/>
      </c>
      <c r="AB55" s="12" t="n"/>
    </row>
    <row r="56">
      <c r="A56" s="9" t="n"/>
      <c r="B56" s="18">
        <f>IF($A56="","",IFERROR(VLOOKUP($A56,'Paramètres'!$A$17:$N$116,2,FALSE),""))</f>
        <v/>
      </c>
      <c r="C56" s="18">
        <f>IF($A56="","",IFERROR(VLOOKUP($A56,'Paramètres'!$A$17:$N$116,3,FALSE),""))</f>
        <v/>
      </c>
      <c r="D56" s="18">
        <f>IF($A56="","",IFERROR(VLOOKUP($A56,'Paramètres'!$A$17:$N$116,4,FALSE),""))</f>
        <v/>
      </c>
      <c r="E56" s="19" t="n"/>
      <c r="F56" s="19" t="n"/>
      <c r="G56" s="19" t="n"/>
      <c r="H56" s="20">
        <f>IF($A56="","",SUM(E56:G56))</f>
        <v/>
      </c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  <c r="S56" s="20">
        <f>IF($A56="","",SUM(I56:R56))</f>
        <v/>
      </c>
      <c r="T56" s="20">
        <f>IF($A56="","",$H56-$S56)</f>
        <v/>
      </c>
      <c r="U56" s="20">
        <f>IF($A56="","",IF($T56&gt;0,IFERROR(VLOOKUP($A56,'Paramètres'!$A$17:$N$116,10,FALSE)/VLOOKUP($A56,'Paramètres'!$A$17:$N$116,12,FALSE)*MAX(0,MIN(1,('Paramètres'!$B$12-MAX('Paramètres'!$B$11,VLOOKUP($A56,'Paramètres'!$A$17:$N$116,11,FALSE))+1)/365)),0),0))</f>
        <v/>
      </c>
      <c r="V56" s="20">
        <f>IF($A56="","",IF($T56&gt;0,IFERROR(VLOOKUP($A56,'Paramètres'!$A$17:$N$116,9,FALSE)*VLOOKUP($A56,'Paramètres'!$A$17:$N$116,14,FALSE),0),0))</f>
        <v/>
      </c>
      <c r="W56" s="19" t="n"/>
      <c r="X56" s="20">
        <f>IF($A56="","",SUM(U56:W56))</f>
        <v/>
      </c>
      <c r="Y56" s="20">
        <f>IF($A56="","",IF($T56&gt;0,MIN($T56,$X56),0))</f>
        <v/>
      </c>
      <c r="Z56" s="20">
        <f>IF($A56="","",$T56-$Y56)</f>
        <v/>
      </c>
      <c r="AA56" s="20">
        <f>IF($A56="","",MAX(0,$X56-$Y56))</f>
        <v/>
      </c>
      <c r="AB56" s="12" t="n"/>
    </row>
    <row r="57">
      <c r="A57" s="9" t="n"/>
      <c r="B57" s="21">
        <f>IF($A57="","",IFERROR(VLOOKUP($A57,'Paramètres'!$A$17:$N$116,2,FALSE),""))</f>
        <v/>
      </c>
      <c r="C57" s="21">
        <f>IF($A57="","",IFERROR(VLOOKUP($A57,'Paramètres'!$A$17:$N$116,3,FALSE),""))</f>
        <v/>
      </c>
      <c r="D57" s="21">
        <f>IF($A57="","",IFERROR(VLOOKUP($A57,'Paramètres'!$A$17:$N$116,4,FALSE),""))</f>
        <v/>
      </c>
      <c r="E57" s="19" t="n"/>
      <c r="F57" s="19" t="n"/>
      <c r="G57" s="19" t="n"/>
      <c r="H57" s="22">
        <f>IF($A57="","",SUM(E57:G57))</f>
        <v/>
      </c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  <c r="S57" s="22">
        <f>IF($A57="","",SUM(I57:R57))</f>
        <v/>
      </c>
      <c r="T57" s="22">
        <f>IF($A57="","",$H57-$S57)</f>
        <v/>
      </c>
      <c r="U57" s="22">
        <f>IF($A57="","",IF($T57&gt;0,IFERROR(VLOOKUP($A57,'Paramètres'!$A$17:$N$116,10,FALSE)/VLOOKUP($A57,'Paramètres'!$A$17:$N$116,12,FALSE)*MAX(0,MIN(1,('Paramètres'!$B$12-MAX('Paramètres'!$B$11,VLOOKUP($A57,'Paramètres'!$A$17:$N$116,11,FALSE))+1)/365)),0),0))</f>
        <v/>
      </c>
      <c r="V57" s="22">
        <f>IF($A57="","",IF($T57&gt;0,IFERROR(VLOOKUP($A57,'Paramètres'!$A$17:$N$116,9,FALSE)*VLOOKUP($A57,'Paramètres'!$A$17:$N$116,14,FALSE),0),0))</f>
        <v/>
      </c>
      <c r="W57" s="19" t="n"/>
      <c r="X57" s="22">
        <f>IF($A57="","",SUM(U57:W57))</f>
        <v/>
      </c>
      <c r="Y57" s="22">
        <f>IF($A57="","",IF($T57&gt;0,MIN($T57,$X57),0))</f>
        <v/>
      </c>
      <c r="Z57" s="22">
        <f>IF($A57="","",$T57-$Y57)</f>
        <v/>
      </c>
      <c r="AA57" s="22">
        <f>IF($A57="","",MAX(0,$X57-$Y57))</f>
        <v/>
      </c>
      <c r="AB57" s="12" t="n"/>
    </row>
    <row r="58">
      <c r="A58" s="9" t="n"/>
      <c r="B58" s="18">
        <f>IF($A58="","",IFERROR(VLOOKUP($A58,'Paramètres'!$A$17:$N$116,2,FALSE),""))</f>
        <v/>
      </c>
      <c r="C58" s="18">
        <f>IF($A58="","",IFERROR(VLOOKUP($A58,'Paramètres'!$A$17:$N$116,3,FALSE),""))</f>
        <v/>
      </c>
      <c r="D58" s="18">
        <f>IF($A58="","",IFERROR(VLOOKUP($A58,'Paramètres'!$A$17:$N$116,4,FALSE),""))</f>
        <v/>
      </c>
      <c r="E58" s="19" t="n"/>
      <c r="F58" s="19" t="n"/>
      <c r="G58" s="19" t="n"/>
      <c r="H58" s="20">
        <f>IF($A58="","",SUM(E58:G58))</f>
        <v/>
      </c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  <c r="S58" s="20">
        <f>IF($A58="","",SUM(I58:R58))</f>
        <v/>
      </c>
      <c r="T58" s="20">
        <f>IF($A58="","",$H58-$S58)</f>
        <v/>
      </c>
      <c r="U58" s="20">
        <f>IF($A58="","",IF($T58&gt;0,IFERROR(VLOOKUP($A58,'Paramètres'!$A$17:$N$116,10,FALSE)/VLOOKUP($A58,'Paramètres'!$A$17:$N$116,12,FALSE)*MAX(0,MIN(1,('Paramètres'!$B$12-MAX('Paramètres'!$B$11,VLOOKUP($A58,'Paramètres'!$A$17:$N$116,11,FALSE))+1)/365)),0),0))</f>
        <v/>
      </c>
      <c r="V58" s="20">
        <f>IF($A58="","",IF($T58&gt;0,IFERROR(VLOOKUP($A58,'Paramètres'!$A$17:$N$116,9,FALSE)*VLOOKUP($A58,'Paramètres'!$A$17:$N$116,14,FALSE),0),0))</f>
        <v/>
      </c>
      <c r="W58" s="19" t="n"/>
      <c r="X58" s="20">
        <f>IF($A58="","",SUM(U58:W58))</f>
        <v/>
      </c>
      <c r="Y58" s="20">
        <f>IF($A58="","",IF($T58&gt;0,MIN($T58,$X58),0))</f>
        <v/>
      </c>
      <c r="Z58" s="20">
        <f>IF($A58="","",$T58-$Y58)</f>
        <v/>
      </c>
      <c r="AA58" s="20">
        <f>IF($A58="","",MAX(0,$X58-$Y58))</f>
        <v/>
      </c>
      <c r="AB58" s="12" t="n"/>
    </row>
    <row r="59">
      <c r="A59" s="9" t="n"/>
      <c r="B59" s="21">
        <f>IF($A59="","",IFERROR(VLOOKUP($A59,'Paramètres'!$A$17:$N$116,2,FALSE),""))</f>
        <v/>
      </c>
      <c r="C59" s="21">
        <f>IF($A59="","",IFERROR(VLOOKUP($A59,'Paramètres'!$A$17:$N$116,3,FALSE),""))</f>
        <v/>
      </c>
      <c r="D59" s="21">
        <f>IF($A59="","",IFERROR(VLOOKUP($A59,'Paramètres'!$A$17:$N$116,4,FALSE),""))</f>
        <v/>
      </c>
      <c r="E59" s="19" t="n"/>
      <c r="F59" s="19" t="n"/>
      <c r="G59" s="19" t="n"/>
      <c r="H59" s="22">
        <f>IF($A59="","",SUM(E59:G59))</f>
        <v/>
      </c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  <c r="S59" s="22">
        <f>IF($A59="","",SUM(I59:R59))</f>
        <v/>
      </c>
      <c r="T59" s="22">
        <f>IF($A59="","",$H59-$S59)</f>
        <v/>
      </c>
      <c r="U59" s="22">
        <f>IF($A59="","",IF($T59&gt;0,IFERROR(VLOOKUP($A59,'Paramètres'!$A$17:$N$116,10,FALSE)/VLOOKUP($A59,'Paramètres'!$A$17:$N$116,12,FALSE)*MAX(0,MIN(1,('Paramètres'!$B$12-MAX('Paramètres'!$B$11,VLOOKUP($A59,'Paramètres'!$A$17:$N$116,11,FALSE))+1)/365)),0),0))</f>
        <v/>
      </c>
      <c r="V59" s="22">
        <f>IF($A59="","",IF($T59&gt;0,IFERROR(VLOOKUP($A59,'Paramètres'!$A$17:$N$116,9,FALSE)*VLOOKUP($A59,'Paramètres'!$A$17:$N$116,14,FALSE),0),0))</f>
        <v/>
      </c>
      <c r="W59" s="19" t="n"/>
      <c r="X59" s="22">
        <f>IF($A59="","",SUM(U59:W59))</f>
        <v/>
      </c>
      <c r="Y59" s="22">
        <f>IF($A59="","",IF($T59&gt;0,MIN($T59,$X59),0))</f>
        <v/>
      </c>
      <c r="Z59" s="22">
        <f>IF($A59="","",$T59-$Y59)</f>
        <v/>
      </c>
      <c r="AA59" s="22">
        <f>IF($A59="","",MAX(0,$X59-$Y59))</f>
        <v/>
      </c>
      <c r="AB59" s="12" t="n"/>
    </row>
    <row r="60">
      <c r="A60" s="9" t="n"/>
      <c r="B60" s="18">
        <f>IF($A60="","",IFERROR(VLOOKUP($A60,'Paramètres'!$A$17:$N$116,2,FALSE),""))</f>
        <v/>
      </c>
      <c r="C60" s="18">
        <f>IF($A60="","",IFERROR(VLOOKUP($A60,'Paramètres'!$A$17:$N$116,3,FALSE),""))</f>
        <v/>
      </c>
      <c r="D60" s="18">
        <f>IF($A60="","",IFERROR(VLOOKUP($A60,'Paramètres'!$A$17:$N$116,4,FALSE),""))</f>
        <v/>
      </c>
      <c r="E60" s="19" t="n"/>
      <c r="F60" s="19" t="n"/>
      <c r="G60" s="19" t="n"/>
      <c r="H60" s="20">
        <f>IF($A60="","",SUM(E60:G60))</f>
        <v/>
      </c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  <c r="S60" s="20">
        <f>IF($A60="","",SUM(I60:R60))</f>
        <v/>
      </c>
      <c r="T60" s="20">
        <f>IF($A60="","",$H60-$S60)</f>
        <v/>
      </c>
      <c r="U60" s="20">
        <f>IF($A60="","",IF($T60&gt;0,IFERROR(VLOOKUP($A60,'Paramètres'!$A$17:$N$116,10,FALSE)/VLOOKUP($A60,'Paramètres'!$A$17:$N$116,12,FALSE)*MAX(0,MIN(1,('Paramètres'!$B$12-MAX('Paramètres'!$B$11,VLOOKUP($A60,'Paramètres'!$A$17:$N$116,11,FALSE))+1)/365)),0),0))</f>
        <v/>
      </c>
      <c r="V60" s="20">
        <f>IF($A60="","",IF($T60&gt;0,IFERROR(VLOOKUP($A60,'Paramètres'!$A$17:$N$116,9,FALSE)*VLOOKUP($A60,'Paramètres'!$A$17:$N$116,14,FALSE),0),0))</f>
        <v/>
      </c>
      <c r="W60" s="19" t="n"/>
      <c r="X60" s="20">
        <f>IF($A60="","",SUM(U60:W60))</f>
        <v/>
      </c>
      <c r="Y60" s="20">
        <f>IF($A60="","",IF($T60&gt;0,MIN($T60,$X60),0))</f>
        <v/>
      </c>
      <c r="Z60" s="20">
        <f>IF($A60="","",$T60-$Y60)</f>
        <v/>
      </c>
      <c r="AA60" s="20">
        <f>IF($A60="","",MAX(0,$X60-$Y60))</f>
        <v/>
      </c>
      <c r="AB60" s="12" t="n"/>
    </row>
    <row r="61">
      <c r="A61" s="9" t="n"/>
      <c r="B61" s="21">
        <f>IF($A61="","",IFERROR(VLOOKUP($A61,'Paramètres'!$A$17:$N$116,2,FALSE),""))</f>
        <v/>
      </c>
      <c r="C61" s="21">
        <f>IF($A61="","",IFERROR(VLOOKUP($A61,'Paramètres'!$A$17:$N$116,3,FALSE),""))</f>
        <v/>
      </c>
      <c r="D61" s="21">
        <f>IF($A61="","",IFERROR(VLOOKUP($A61,'Paramètres'!$A$17:$N$116,4,FALSE),""))</f>
        <v/>
      </c>
      <c r="E61" s="19" t="n"/>
      <c r="F61" s="19" t="n"/>
      <c r="G61" s="19" t="n"/>
      <c r="H61" s="22">
        <f>IF($A61="","",SUM(E61:G61))</f>
        <v/>
      </c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22">
        <f>IF($A61="","",SUM(I61:R61))</f>
        <v/>
      </c>
      <c r="T61" s="22">
        <f>IF($A61="","",$H61-$S61)</f>
        <v/>
      </c>
      <c r="U61" s="22">
        <f>IF($A61="","",IF($T61&gt;0,IFERROR(VLOOKUP($A61,'Paramètres'!$A$17:$N$116,10,FALSE)/VLOOKUP($A61,'Paramètres'!$A$17:$N$116,12,FALSE)*MAX(0,MIN(1,('Paramètres'!$B$12-MAX('Paramètres'!$B$11,VLOOKUP($A61,'Paramètres'!$A$17:$N$116,11,FALSE))+1)/365)),0),0))</f>
        <v/>
      </c>
      <c r="V61" s="22">
        <f>IF($A61="","",IF($T61&gt;0,IFERROR(VLOOKUP($A61,'Paramètres'!$A$17:$N$116,9,FALSE)*VLOOKUP($A61,'Paramètres'!$A$17:$N$116,14,FALSE),0),0))</f>
        <v/>
      </c>
      <c r="W61" s="19" t="n"/>
      <c r="X61" s="22">
        <f>IF($A61="","",SUM(U61:W61))</f>
        <v/>
      </c>
      <c r="Y61" s="22">
        <f>IF($A61="","",IF($T61&gt;0,MIN($T61,$X61),0))</f>
        <v/>
      </c>
      <c r="Z61" s="22">
        <f>IF($A61="","",$T61-$Y61)</f>
        <v/>
      </c>
      <c r="AA61" s="22">
        <f>IF($A61="","",MAX(0,$X61-$Y61))</f>
        <v/>
      </c>
      <c r="AB61" s="12" t="n"/>
    </row>
    <row r="62">
      <c r="A62" s="9" t="n"/>
      <c r="B62" s="18">
        <f>IF($A62="","",IFERROR(VLOOKUP($A62,'Paramètres'!$A$17:$N$116,2,FALSE),""))</f>
        <v/>
      </c>
      <c r="C62" s="18">
        <f>IF($A62="","",IFERROR(VLOOKUP($A62,'Paramètres'!$A$17:$N$116,3,FALSE),""))</f>
        <v/>
      </c>
      <c r="D62" s="18">
        <f>IF($A62="","",IFERROR(VLOOKUP($A62,'Paramètres'!$A$17:$N$116,4,FALSE),""))</f>
        <v/>
      </c>
      <c r="E62" s="19" t="n"/>
      <c r="F62" s="19" t="n"/>
      <c r="G62" s="19" t="n"/>
      <c r="H62" s="20">
        <f>IF($A62="","",SUM(E62:G62))</f>
        <v/>
      </c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  <c r="S62" s="20">
        <f>IF($A62="","",SUM(I62:R62))</f>
        <v/>
      </c>
      <c r="T62" s="20">
        <f>IF($A62="","",$H62-$S62)</f>
        <v/>
      </c>
      <c r="U62" s="20">
        <f>IF($A62="","",IF($T62&gt;0,IFERROR(VLOOKUP($A62,'Paramètres'!$A$17:$N$116,10,FALSE)/VLOOKUP($A62,'Paramètres'!$A$17:$N$116,12,FALSE)*MAX(0,MIN(1,('Paramètres'!$B$12-MAX('Paramètres'!$B$11,VLOOKUP($A62,'Paramètres'!$A$17:$N$116,11,FALSE))+1)/365)),0),0))</f>
        <v/>
      </c>
      <c r="V62" s="20">
        <f>IF($A62="","",IF($T62&gt;0,IFERROR(VLOOKUP($A62,'Paramètres'!$A$17:$N$116,9,FALSE)*VLOOKUP($A62,'Paramètres'!$A$17:$N$116,14,FALSE),0),0))</f>
        <v/>
      </c>
      <c r="W62" s="19" t="n"/>
      <c r="X62" s="20">
        <f>IF($A62="","",SUM(U62:W62))</f>
        <v/>
      </c>
      <c r="Y62" s="20">
        <f>IF($A62="","",IF($T62&gt;0,MIN($T62,$X62),0))</f>
        <v/>
      </c>
      <c r="Z62" s="20">
        <f>IF($A62="","",$T62-$Y62)</f>
        <v/>
      </c>
      <c r="AA62" s="20">
        <f>IF($A62="","",MAX(0,$X62-$Y62))</f>
        <v/>
      </c>
      <c r="AB62" s="12" t="n"/>
    </row>
    <row r="63">
      <c r="A63" s="9" t="n"/>
      <c r="B63" s="21">
        <f>IF($A63="","",IFERROR(VLOOKUP($A63,'Paramètres'!$A$17:$N$116,2,FALSE),""))</f>
        <v/>
      </c>
      <c r="C63" s="21">
        <f>IF($A63="","",IFERROR(VLOOKUP($A63,'Paramètres'!$A$17:$N$116,3,FALSE),""))</f>
        <v/>
      </c>
      <c r="D63" s="21">
        <f>IF($A63="","",IFERROR(VLOOKUP($A63,'Paramètres'!$A$17:$N$116,4,FALSE),""))</f>
        <v/>
      </c>
      <c r="E63" s="19" t="n"/>
      <c r="F63" s="19" t="n"/>
      <c r="G63" s="19" t="n"/>
      <c r="H63" s="22">
        <f>IF($A63="","",SUM(E63:G63))</f>
        <v/>
      </c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  <c r="S63" s="22">
        <f>IF($A63="","",SUM(I63:R63))</f>
        <v/>
      </c>
      <c r="T63" s="22">
        <f>IF($A63="","",$H63-$S63)</f>
        <v/>
      </c>
      <c r="U63" s="22">
        <f>IF($A63="","",IF($T63&gt;0,IFERROR(VLOOKUP($A63,'Paramètres'!$A$17:$N$116,10,FALSE)/VLOOKUP($A63,'Paramètres'!$A$17:$N$116,12,FALSE)*MAX(0,MIN(1,('Paramètres'!$B$12-MAX('Paramètres'!$B$11,VLOOKUP($A63,'Paramètres'!$A$17:$N$116,11,FALSE))+1)/365)),0),0))</f>
        <v/>
      </c>
      <c r="V63" s="22">
        <f>IF($A63="","",IF($T63&gt;0,IFERROR(VLOOKUP($A63,'Paramètres'!$A$17:$N$116,9,FALSE)*VLOOKUP($A63,'Paramètres'!$A$17:$N$116,14,FALSE),0),0))</f>
        <v/>
      </c>
      <c r="W63" s="19" t="n"/>
      <c r="X63" s="22">
        <f>IF($A63="","",SUM(U63:W63))</f>
        <v/>
      </c>
      <c r="Y63" s="22">
        <f>IF($A63="","",IF($T63&gt;0,MIN($T63,$X63),0))</f>
        <v/>
      </c>
      <c r="Z63" s="22">
        <f>IF($A63="","",$T63-$Y63)</f>
        <v/>
      </c>
      <c r="AA63" s="22">
        <f>IF($A63="","",MAX(0,$X63-$Y63))</f>
        <v/>
      </c>
      <c r="AB63" s="12" t="n"/>
    </row>
    <row r="64">
      <c r="A64" s="9" t="n"/>
      <c r="B64" s="18">
        <f>IF($A64="","",IFERROR(VLOOKUP($A64,'Paramètres'!$A$17:$N$116,2,FALSE),""))</f>
        <v/>
      </c>
      <c r="C64" s="18">
        <f>IF($A64="","",IFERROR(VLOOKUP($A64,'Paramètres'!$A$17:$N$116,3,FALSE),""))</f>
        <v/>
      </c>
      <c r="D64" s="18">
        <f>IF($A64="","",IFERROR(VLOOKUP($A64,'Paramètres'!$A$17:$N$116,4,FALSE),""))</f>
        <v/>
      </c>
      <c r="E64" s="19" t="n"/>
      <c r="F64" s="19" t="n"/>
      <c r="G64" s="19" t="n"/>
      <c r="H64" s="20">
        <f>IF($A64="","",SUM(E64:G64))</f>
        <v/>
      </c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  <c r="S64" s="20">
        <f>IF($A64="","",SUM(I64:R64))</f>
        <v/>
      </c>
      <c r="T64" s="20">
        <f>IF($A64="","",$H64-$S64)</f>
        <v/>
      </c>
      <c r="U64" s="20">
        <f>IF($A64="","",IF($T64&gt;0,IFERROR(VLOOKUP($A64,'Paramètres'!$A$17:$N$116,10,FALSE)/VLOOKUP($A64,'Paramètres'!$A$17:$N$116,12,FALSE)*MAX(0,MIN(1,('Paramètres'!$B$12-MAX('Paramètres'!$B$11,VLOOKUP($A64,'Paramètres'!$A$17:$N$116,11,FALSE))+1)/365)),0),0))</f>
        <v/>
      </c>
      <c r="V64" s="20">
        <f>IF($A64="","",IF($T64&gt;0,IFERROR(VLOOKUP($A64,'Paramètres'!$A$17:$N$116,9,FALSE)*VLOOKUP($A64,'Paramètres'!$A$17:$N$116,14,FALSE),0),0))</f>
        <v/>
      </c>
      <c r="W64" s="19" t="n"/>
      <c r="X64" s="20">
        <f>IF($A64="","",SUM(U64:W64))</f>
        <v/>
      </c>
      <c r="Y64" s="20">
        <f>IF($A64="","",IF($T64&gt;0,MIN($T64,$X64),0))</f>
        <v/>
      </c>
      <c r="Z64" s="20">
        <f>IF($A64="","",$T64-$Y64)</f>
        <v/>
      </c>
      <c r="AA64" s="20">
        <f>IF($A64="","",MAX(0,$X64-$Y64))</f>
        <v/>
      </c>
      <c r="AB64" s="12" t="n"/>
    </row>
    <row r="65">
      <c r="A65" s="9" t="n"/>
      <c r="B65" s="21">
        <f>IF($A65="","",IFERROR(VLOOKUP($A65,'Paramètres'!$A$17:$N$116,2,FALSE),""))</f>
        <v/>
      </c>
      <c r="C65" s="21">
        <f>IF($A65="","",IFERROR(VLOOKUP($A65,'Paramètres'!$A$17:$N$116,3,FALSE),""))</f>
        <v/>
      </c>
      <c r="D65" s="21">
        <f>IF($A65="","",IFERROR(VLOOKUP($A65,'Paramètres'!$A$17:$N$116,4,FALSE),""))</f>
        <v/>
      </c>
      <c r="E65" s="19" t="n"/>
      <c r="F65" s="19" t="n"/>
      <c r="G65" s="19" t="n"/>
      <c r="H65" s="22">
        <f>IF($A65="","",SUM(E65:G65))</f>
        <v/>
      </c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  <c r="S65" s="22">
        <f>IF($A65="","",SUM(I65:R65))</f>
        <v/>
      </c>
      <c r="T65" s="22">
        <f>IF($A65="","",$H65-$S65)</f>
        <v/>
      </c>
      <c r="U65" s="22">
        <f>IF($A65="","",IF($T65&gt;0,IFERROR(VLOOKUP($A65,'Paramètres'!$A$17:$N$116,10,FALSE)/VLOOKUP($A65,'Paramètres'!$A$17:$N$116,12,FALSE)*MAX(0,MIN(1,('Paramètres'!$B$12-MAX('Paramètres'!$B$11,VLOOKUP($A65,'Paramètres'!$A$17:$N$116,11,FALSE))+1)/365)),0),0))</f>
        <v/>
      </c>
      <c r="V65" s="22">
        <f>IF($A65="","",IF($T65&gt;0,IFERROR(VLOOKUP($A65,'Paramètres'!$A$17:$N$116,9,FALSE)*VLOOKUP($A65,'Paramètres'!$A$17:$N$116,14,FALSE),0),0))</f>
        <v/>
      </c>
      <c r="W65" s="19" t="n"/>
      <c r="X65" s="22">
        <f>IF($A65="","",SUM(U65:W65))</f>
        <v/>
      </c>
      <c r="Y65" s="22">
        <f>IF($A65="","",IF($T65&gt;0,MIN($T65,$X65),0))</f>
        <v/>
      </c>
      <c r="Z65" s="22">
        <f>IF($A65="","",$T65-$Y65)</f>
        <v/>
      </c>
      <c r="AA65" s="22">
        <f>IF($A65="","",MAX(0,$X65-$Y65))</f>
        <v/>
      </c>
      <c r="AB65" s="12" t="n"/>
    </row>
    <row r="66">
      <c r="A66" s="9" t="n"/>
      <c r="B66" s="18">
        <f>IF($A66="","",IFERROR(VLOOKUP($A66,'Paramètres'!$A$17:$N$116,2,FALSE),""))</f>
        <v/>
      </c>
      <c r="C66" s="18">
        <f>IF($A66="","",IFERROR(VLOOKUP($A66,'Paramètres'!$A$17:$N$116,3,FALSE),""))</f>
        <v/>
      </c>
      <c r="D66" s="18">
        <f>IF($A66="","",IFERROR(VLOOKUP($A66,'Paramètres'!$A$17:$N$116,4,FALSE),""))</f>
        <v/>
      </c>
      <c r="E66" s="19" t="n"/>
      <c r="F66" s="19" t="n"/>
      <c r="G66" s="19" t="n"/>
      <c r="H66" s="20">
        <f>IF($A66="","",SUM(E66:G66))</f>
        <v/>
      </c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  <c r="S66" s="20">
        <f>IF($A66="","",SUM(I66:R66))</f>
        <v/>
      </c>
      <c r="T66" s="20">
        <f>IF($A66="","",$H66-$S66)</f>
        <v/>
      </c>
      <c r="U66" s="20">
        <f>IF($A66="","",IF($T66&gt;0,IFERROR(VLOOKUP($A66,'Paramètres'!$A$17:$N$116,10,FALSE)/VLOOKUP($A66,'Paramètres'!$A$17:$N$116,12,FALSE)*MAX(0,MIN(1,('Paramètres'!$B$12-MAX('Paramètres'!$B$11,VLOOKUP($A66,'Paramètres'!$A$17:$N$116,11,FALSE))+1)/365)),0),0))</f>
        <v/>
      </c>
      <c r="V66" s="20">
        <f>IF($A66="","",IF($T66&gt;0,IFERROR(VLOOKUP($A66,'Paramètres'!$A$17:$N$116,9,FALSE)*VLOOKUP($A66,'Paramètres'!$A$17:$N$116,14,FALSE),0),0))</f>
        <v/>
      </c>
      <c r="W66" s="19" t="n"/>
      <c r="X66" s="20">
        <f>IF($A66="","",SUM(U66:W66))</f>
        <v/>
      </c>
      <c r="Y66" s="20">
        <f>IF($A66="","",IF($T66&gt;0,MIN($T66,$X66),0))</f>
        <v/>
      </c>
      <c r="Z66" s="20">
        <f>IF($A66="","",$T66-$Y66)</f>
        <v/>
      </c>
      <c r="AA66" s="20">
        <f>IF($A66="","",MAX(0,$X66-$Y66))</f>
        <v/>
      </c>
      <c r="AB66" s="12" t="n"/>
    </row>
    <row r="67">
      <c r="A67" s="9" t="n"/>
      <c r="B67" s="21">
        <f>IF($A67="","",IFERROR(VLOOKUP($A67,'Paramètres'!$A$17:$N$116,2,FALSE),""))</f>
        <v/>
      </c>
      <c r="C67" s="21">
        <f>IF($A67="","",IFERROR(VLOOKUP($A67,'Paramètres'!$A$17:$N$116,3,FALSE),""))</f>
        <v/>
      </c>
      <c r="D67" s="21">
        <f>IF($A67="","",IFERROR(VLOOKUP($A67,'Paramètres'!$A$17:$N$116,4,FALSE),""))</f>
        <v/>
      </c>
      <c r="E67" s="19" t="n"/>
      <c r="F67" s="19" t="n"/>
      <c r="G67" s="19" t="n"/>
      <c r="H67" s="22">
        <f>IF($A67="","",SUM(E67:G67))</f>
        <v/>
      </c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  <c r="S67" s="22">
        <f>IF($A67="","",SUM(I67:R67))</f>
        <v/>
      </c>
      <c r="T67" s="22">
        <f>IF($A67="","",$H67-$S67)</f>
        <v/>
      </c>
      <c r="U67" s="22">
        <f>IF($A67="","",IF($T67&gt;0,IFERROR(VLOOKUP($A67,'Paramètres'!$A$17:$N$116,10,FALSE)/VLOOKUP($A67,'Paramètres'!$A$17:$N$116,12,FALSE)*MAX(0,MIN(1,('Paramètres'!$B$12-MAX('Paramètres'!$B$11,VLOOKUP($A67,'Paramètres'!$A$17:$N$116,11,FALSE))+1)/365)),0),0))</f>
        <v/>
      </c>
      <c r="V67" s="22">
        <f>IF($A67="","",IF($T67&gt;0,IFERROR(VLOOKUP($A67,'Paramètres'!$A$17:$N$116,9,FALSE)*VLOOKUP($A67,'Paramètres'!$A$17:$N$116,14,FALSE),0),0))</f>
        <v/>
      </c>
      <c r="W67" s="19" t="n"/>
      <c r="X67" s="22">
        <f>IF($A67="","",SUM(U67:W67))</f>
        <v/>
      </c>
      <c r="Y67" s="22">
        <f>IF($A67="","",IF($T67&gt;0,MIN($T67,$X67),0))</f>
        <v/>
      </c>
      <c r="Z67" s="22">
        <f>IF($A67="","",$T67-$Y67)</f>
        <v/>
      </c>
      <c r="AA67" s="22">
        <f>IF($A67="","",MAX(0,$X67-$Y67))</f>
        <v/>
      </c>
      <c r="AB67" s="12" t="n"/>
    </row>
    <row r="68">
      <c r="A68" s="9" t="n"/>
      <c r="B68" s="18">
        <f>IF($A68="","",IFERROR(VLOOKUP($A68,'Paramètres'!$A$17:$N$116,2,FALSE),""))</f>
        <v/>
      </c>
      <c r="C68" s="18">
        <f>IF($A68="","",IFERROR(VLOOKUP($A68,'Paramètres'!$A$17:$N$116,3,FALSE),""))</f>
        <v/>
      </c>
      <c r="D68" s="18">
        <f>IF($A68="","",IFERROR(VLOOKUP($A68,'Paramètres'!$A$17:$N$116,4,FALSE),""))</f>
        <v/>
      </c>
      <c r="E68" s="19" t="n"/>
      <c r="F68" s="19" t="n"/>
      <c r="G68" s="19" t="n"/>
      <c r="H68" s="20">
        <f>IF($A68="","",SUM(E68:G68))</f>
        <v/>
      </c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  <c r="S68" s="20">
        <f>IF($A68="","",SUM(I68:R68))</f>
        <v/>
      </c>
      <c r="T68" s="20">
        <f>IF($A68="","",$H68-$S68)</f>
        <v/>
      </c>
      <c r="U68" s="20">
        <f>IF($A68="","",IF($T68&gt;0,IFERROR(VLOOKUP($A68,'Paramètres'!$A$17:$N$116,10,FALSE)/VLOOKUP($A68,'Paramètres'!$A$17:$N$116,12,FALSE)*MAX(0,MIN(1,('Paramètres'!$B$12-MAX('Paramètres'!$B$11,VLOOKUP($A68,'Paramètres'!$A$17:$N$116,11,FALSE))+1)/365)),0),0))</f>
        <v/>
      </c>
      <c r="V68" s="20">
        <f>IF($A68="","",IF($T68&gt;0,IFERROR(VLOOKUP($A68,'Paramètres'!$A$17:$N$116,9,FALSE)*VLOOKUP($A68,'Paramètres'!$A$17:$N$116,14,FALSE),0),0))</f>
        <v/>
      </c>
      <c r="W68" s="19" t="n"/>
      <c r="X68" s="20">
        <f>IF($A68="","",SUM(U68:W68))</f>
        <v/>
      </c>
      <c r="Y68" s="20">
        <f>IF($A68="","",IF($T68&gt;0,MIN($T68,$X68),0))</f>
        <v/>
      </c>
      <c r="Z68" s="20">
        <f>IF($A68="","",$T68-$Y68)</f>
        <v/>
      </c>
      <c r="AA68" s="20">
        <f>IF($A68="","",MAX(0,$X68-$Y68))</f>
        <v/>
      </c>
      <c r="AB68" s="12" t="n"/>
    </row>
    <row r="69">
      <c r="A69" s="9" t="n"/>
      <c r="B69" s="21">
        <f>IF($A69="","",IFERROR(VLOOKUP($A69,'Paramètres'!$A$17:$N$116,2,FALSE),""))</f>
        <v/>
      </c>
      <c r="C69" s="21">
        <f>IF($A69="","",IFERROR(VLOOKUP($A69,'Paramètres'!$A$17:$N$116,3,FALSE),""))</f>
        <v/>
      </c>
      <c r="D69" s="21">
        <f>IF($A69="","",IFERROR(VLOOKUP($A69,'Paramètres'!$A$17:$N$116,4,FALSE),""))</f>
        <v/>
      </c>
      <c r="E69" s="19" t="n"/>
      <c r="F69" s="19" t="n"/>
      <c r="G69" s="19" t="n"/>
      <c r="H69" s="22">
        <f>IF($A69="","",SUM(E69:G69))</f>
        <v/>
      </c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  <c r="S69" s="22">
        <f>IF($A69="","",SUM(I69:R69))</f>
        <v/>
      </c>
      <c r="T69" s="22">
        <f>IF($A69="","",$H69-$S69)</f>
        <v/>
      </c>
      <c r="U69" s="22">
        <f>IF($A69="","",IF($T69&gt;0,IFERROR(VLOOKUP($A69,'Paramètres'!$A$17:$N$116,10,FALSE)/VLOOKUP($A69,'Paramètres'!$A$17:$N$116,12,FALSE)*MAX(0,MIN(1,('Paramètres'!$B$12-MAX('Paramètres'!$B$11,VLOOKUP($A69,'Paramètres'!$A$17:$N$116,11,FALSE))+1)/365)),0),0))</f>
        <v/>
      </c>
      <c r="V69" s="22">
        <f>IF($A69="","",IF($T69&gt;0,IFERROR(VLOOKUP($A69,'Paramètres'!$A$17:$N$116,9,FALSE)*VLOOKUP($A69,'Paramètres'!$A$17:$N$116,14,FALSE),0),0))</f>
        <v/>
      </c>
      <c r="W69" s="19" t="n"/>
      <c r="X69" s="22">
        <f>IF($A69="","",SUM(U69:W69))</f>
        <v/>
      </c>
      <c r="Y69" s="22">
        <f>IF($A69="","",IF($T69&gt;0,MIN($T69,$X69),0))</f>
        <v/>
      </c>
      <c r="Z69" s="22">
        <f>IF($A69="","",$T69-$Y69)</f>
        <v/>
      </c>
      <c r="AA69" s="22">
        <f>IF($A69="","",MAX(0,$X69-$Y69))</f>
        <v/>
      </c>
      <c r="AB69" s="12" t="n"/>
    </row>
    <row r="70">
      <c r="A70" s="9" t="n"/>
      <c r="B70" s="18">
        <f>IF($A70="","",IFERROR(VLOOKUP($A70,'Paramètres'!$A$17:$N$116,2,FALSE),""))</f>
        <v/>
      </c>
      <c r="C70" s="18">
        <f>IF($A70="","",IFERROR(VLOOKUP($A70,'Paramètres'!$A$17:$N$116,3,FALSE),""))</f>
        <v/>
      </c>
      <c r="D70" s="18">
        <f>IF($A70="","",IFERROR(VLOOKUP($A70,'Paramètres'!$A$17:$N$116,4,FALSE),""))</f>
        <v/>
      </c>
      <c r="E70" s="19" t="n"/>
      <c r="F70" s="19" t="n"/>
      <c r="G70" s="19" t="n"/>
      <c r="H70" s="20">
        <f>IF($A70="","",SUM(E70:G70))</f>
        <v/>
      </c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  <c r="S70" s="20">
        <f>IF($A70="","",SUM(I70:R70))</f>
        <v/>
      </c>
      <c r="T70" s="20">
        <f>IF($A70="","",$H70-$S70)</f>
        <v/>
      </c>
      <c r="U70" s="20">
        <f>IF($A70="","",IF($T70&gt;0,IFERROR(VLOOKUP($A70,'Paramètres'!$A$17:$N$116,10,FALSE)/VLOOKUP($A70,'Paramètres'!$A$17:$N$116,12,FALSE)*MAX(0,MIN(1,('Paramètres'!$B$12-MAX('Paramètres'!$B$11,VLOOKUP($A70,'Paramètres'!$A$17:$N$116,11,FALSE))+1)/365)),0),0))</f>
        <v/>
      </c>
      <c r="V70" s="20">
        <f>IF($A70="","",IF($T70&gt;0,IFERROR(VLOOKUP($A70,'Paramètres'!$A$17:$N$116,9,FALSE)*VLOOKUP($A70,'Paramètres'!$A$17:$N$116,14,FALSE),0),0))</f>
        <v/>
      </c>
      <c r="W70" s="19" t="n"/>
      <c r="X70" s="20">
        <f>IF($A70="","",SUM(U70:W70))</f>
        <v/>
      </c>
      <c r="Y70" s="20">
        <f>IF($A70="","",IF($T70&gt;0,MIN($T70,$X70),0))</f>
        <v/>
      </c>
      <c r="Z70" s="20">
        <f>IF($A70="","",$T70-$Y70)</f>
        <v/>
      </c>
      <c r="AA70" s="20">
        <f>IF($A70="","",MAX(0,$X70-$Y70))</f>
        <v/>
      </c>
      <c r="AB70" s="12" t="n"/>
    </row>
    <row r="71">
      <c r="A71" s="9" t="n"/>
      <c r="B71" s="21">
        <f>IF($A71="","",IFERROR(VLOOKUP($A71,'Paramètres'!$A$17:$N$116,2,FALSE),""))</f>
        <v/>
      </c>
      <c r="C71" s="21">
        <f>IF($A71="","",IFERROR(VLOOKUP($A71,'Paramètres'!$A$17:$N$116,3,FALSE),""))</f>
        <v/>
      </c>
      <c r="D71" s="21">
        <f>IF($A71="","",IFERROR(VLOOKUP($A71,'Paramètres'!$A$17:$N$116,4,FALSE),""))</f>
        <v/>
      </c>
      <c r="E71" s="19" t="n"/>
      <c r="F71" s="19" t="n"/>
      <c r="G71" s="19" t="n"/>
      <c r="H71" s="22">
        <f>IF($A71="","",SUM(E71:G71))</f>
        <v/>
      </c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  <c r="S71" s="22">
        <f>IF($A71="","",SUM(I71:R71))</f>
        <v/>
      </c>
      <c r="T71" s="22">
        <f>IF($A71="","",$H71-$S71)</f>
        <v/>
      </c>
      <c r="U71" s="22">
        <f>IF($A71="","",IF($T71&gt;0,IFERROR(VLOOKUP($A71,'Paramètres'!$A$17:$N$116,10,FALSE)/VLOOKUP($A71,'Paramètres'!$A$17:$N$116,12,FALSE)*MAX(0,MIN(1,('Paramètres'!$B$12-MAX('Paramètres'!$B$11,VLOOKUP($A71,'Paramètres'!$A$17:$N$116,11,FALSE))+1)/365)),0),0))</f>
        <v/>
      </c>
      <c r="V71" s="22">
        <f>IF($A71="","",IF($T71&gt;0,IFERROR(VLOOKUP($A71,'Paramètres'!$A$17:$N$116,9,FALSE)*VLOOKUP($A71,'Paramètres'!$A$17:$N$116,14,FALSE),0),0))</f>
        <v/>
      </c>
      <c r="W71" s="19" t="n"/>
      <c r="X71" s="22">
        <f>IF($A71="","",SUM(U71:W71))</f>
        <v/>
      </c>
      <c r="Y71" s="22">
        <f>IF($A71="","",IF($T71&gt;0,MIN($T71,$X71),0))</f>
        <v/>
      </c>
      <c r="Z71" s="22">
        <f>IF($A71="","",$T71-$Y71)</f>
        <v/>
      </c>
      <c r="AA71" s="22">
        <f>IF($A71="","",MAX(0,$X71-$Y71))</f>
        <v/>
      </c>
      <c r="AB71" s="12" t="n"/>
    </row>
    <row r="72">
      <c r="A72" s="9" t="n"/>
      <c r="B72" s="18">
        <f>IF($A72="","",IFERROR(VLOOKUP($A72,'Paramètres'!$A$17:$N$116,2,FALSE),""))</f>
        <v/>
      </c>
      <c r="C72" s="18">
        <f>IF($A72="","",IFERROR(VLOOKUP($A72,'Paramètres'!$A$17:$N$116,3,FALSE),""))</f>
        <v/>
      </c>
      <c r="D72" s="18">
        <f>IF($A72="","",IFERROR(VLOOKUP($A72,'Paramètres'!$A$17:$N$116,4,FALSE),""))</f>
        <v/>
      </c>
      <c r="E72" s="19" t="n"/>
      <c r="F72" s="19" t="n"/>
      <c r="G72" s="19" t="n"/>
      <c r="H72" s="20">
        <f>IF($A72="","",SUM(E72:G72))</f>
        <v/>
      </c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  <c r="S72" s="20">
        <f>IF($A72="","",SUM(I72:R72))</f>
        <v/>
      </c>
      <c r="T72" s="20">
        <f>IF($A72="","",$H72-$S72)</f>
        <v/>
      </c>
      <c r="U72" s="20">
        <f>IF($A72="","",IF($T72&gt;0,IFERROR(VLOOKUP($A72,'Paramètres'!$A$17:$N$116,10,FALSE)/VLOOKUP($A72,'Paramètres'!$A$17:$N$116,12,FALSE)*MAX(0,MIN(1,('Paramètres'!$B$12-MAX('Paramètres'!$B$11,VLOOKUP($A72,'Paramètres'!$A$17:$N$116,11,FALSE))+1)/365)),0),0))</f>
        <v/>
      </c>
      <c r="V72" s="20">
        <f>IF($A72="","",IF($T72&gt;0,IFERROR(VLOOKUP($A72,'Paramètres'!$A$17:$N$116,9,FALSE)*VLOOKUP($A72,'Paramètres'!$A$17:$N$116,14,FALSE),0),0))</f>
        <v/>
      </c>
      <c r="W72" s="19" t="n"/>
      <c r="X72" s="20">
        <f>IF($A72="","",SUM(U72:W72))</f>
        <v/>
      </c>
      <c r="Y72" s="20">
        <f>IF($A72="","",IF($T72&gt;0,MIN($T72,$X72),0))</f>
        <v/>
      </c>
      <c r="Z72" s="20">
        <f>IF($A72="","",$T72-$Y72)</f>
        <v/>
      </c>
      <c r="AA72" s="20">
        <f>IF($A72="","",MAX(0,$X72-$Y72))</f>
        <v/>
      </c>
      <c r="AB72" s="12" t="n"/>
    </row>
    <row r="73">
      <c r="A73" s="9" t="n"/>
      <c r="B73" s="21">
        <f>IF($A73="","",IFERROR(VLOOKUP($A73,'Paramètres'!$A$17:$N$116,2,FALSE),""))</f>
        <v/>
      </c>
      <c r="C73" s="21">
        <f>IF($A73="","",IFERROR(VLOOKUP($A73,'Paramètres'!$A$17:$N$116,3,FALSE),""))</f>
        <v/>
      </c>
      <c r="D73" s="21">
        <f>IF($A73="","",IFERROR(VLOOKUP($A73,'Paramètres'!$A$17:$N$116,4,FALSE),""))</f>
        <v/>
      </c>
      <c r="E73" s="19" t="n"/>
      <c r="F73" s="19" t="n"/>
      <c r="G73" s="19" t="n"/>
      <c r="H73" s="22">
        <f>IF($A73="","",SUM(E73:G73))</f>
        <v/>
      </c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  <c r="S73" s="22">
        <f>IF($A73="","",SUM(I73:R73))</f>
        <v/>
      </c>
      <c r="T73" s="22">
        <f>IF($A73="","",$H73-$S73)</f>
        <v/>
      </c>
      <c r="U73" s="22">
        <f>IF($A73="","",IF($T73&gt;0,IFERROR(VLOOKUP($A73,'Paramètres'!$A$17:$N$116,10,FALSE)/VLOOKUP($A73,'Paramètres'!$A$17:$N$116,12,FALSE)*MAX(0,MIN(1,('Paramètres'!$B$12-MAX('Paramètres'!$B$11,VLOOKUP($A73,'Paramètres'!$A$17:$N$116,11,FALSE))+1)/365)),0),0))</f>
        <v/>
      </c>
      <c r="V73" s="22">
        <f>IF($A73="","",IF($T73&gt;0,IFERROR(VLOOKUP($A73,'Paramètres'!$A$17:$N$116,9,FALSE)*VLOOKUP($A73,'Paramètres'!$A$17:$N$116,14,FALSE),0),0))</f>
        <v/>
      </c>
      <c r="W73" s="19" t="n"/>
      <c r="X73" s="22">
        <f>IF($A73="","",SUM(U73:W73))</f>
        <v/>
      </c>
      <c r="Y73" s="22">
        <f>IF($A73="","",IF($T73&gt;0,MIN($T73,$X73),0))</f>
        <v/>
      </c>
      <c r="Z73" s="22">
        <f>IF($A73="","",$T73-$Y73)</f>
        <v/>
      </c>
      <c r="AA73" s="22">
        <f>IF($A73="","",MAX(0,$X73-$Y73))</f>
        <v/>
      </c>
      <c r="AB73" s="12" t="n"/>
    </row>
    <row r="74">
      <c r="A74" s="9" t="n"/>
      <c r="B74" s="18">
        <f>IF($A74="","",IFERROR(VLOOKUP($A74,'Paramètres'!$A$17:$N$116,2,FALSE),""))</f>
        <v/>
      </c>
      <c r="C74" s="18">
        <f>IF($A74="","",IFERROR(VLOOKUP($A74,'Paramètres'!$A$17:$N$116,3,FALSE),""))</f>
        <v/>
      </c>
      <c r="D74" s="18">
        <f>IF($A74="","",IFERROR(VLOOKUP($A74,'Paramètres'!$A$17:$N$116,4,FALSE),""))</f>
        <v/>
      </c>
      <c r="E74" s="19" t="n"/>
      <c r="F74" s="19" t="n"/>
      <c r="G74" s="19" t="n"/>
      <c r="H74" s="20">
        <f>IF($A74="","",SUM(E74:G74))</f>
        <v/>
      </c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  <c r="S74" s="20">
        <f>IF($A74="","",SUM(I74:R74))</f>
        <v/>
      </c>
      <c r="T74" s="20">
        <f>IF($A74="","",$H74-$S74)</f>
        <v/>
      </c>
      <c r="U74" s="20">
        <f>IF($A74="","",IF($T74&gt;0,IFERROR(VLOOKUP($A74,'Paramètres'!$A$17:$N$116,10,FALSE)/VLOOKUP($A74,'Paramètres'!$A$17:$N$116,12,FALSE)*MAX(0,MIN(1,('Paramètres'!$B$12-MAX('Paramètres'!$B$11,VLOOKUP($A74,'Paramètres'!$A$17:$N$116,11,FALSE))+1)/365)),0),0))</f>
        <v/>
      </c>
      <c r="V74" s="20">
        <f>IF($A74="","",IF($T74&gt;0,IFERROR(VLOOKUP($A74,'Paramètres'!$A$17:$N$116,9,FALSE)*VLOOKUP($A74,'Paramètres'!$A$17:$N$116,14,FALSE),0),0))</f>
        <v/>
      </c>
      <c r="W74" s="19" t="n"/>
      <c r="X74" s="20">
        <f>IF($A74="","",SUM(U74:W74))</f>
        <v/>
      </c>
      <c r="Y74" s="20">
        <f>IF($A74="","",IF($T74&gt;0,MIN($T74,$X74),0))</f>
        <v/>
      </c>
      <c r="Z74" s="20">
        <f>IF($A74="","",$T74-$Y74)</f>
        <v/>
      </c>
      <c r="AA74" s="20">
        <f>IF($A74="","",MAX(0,$X74-$Y74))</f>
        <v/>
      </c>
      <c r="AB74" s="12" t="n"/>
    </row>
    <row r="75">
      <c r="A75" s="9" t="n"/>
      <c r="B75" s="21">
        <f>IF($A75="","",IFERROR(VLOOKUP($A75,'Paramètres'!$A$17:$N$116,2,FALSE),""))</f>
        <v/>
      </c>
      <c r="C75" s="21">
        <f>IF($A75="","",IFERROR(VLOOKUP($A75,'Paramètres'!$A$17:$N$116,3,FALSE),""))</f>
        <v/>
      </c>
      <c r="D75" s="21">
        <f>IF($A75="","",IFERROR(VLOOKUP($A75,'Paramètres'!$A$17:$N$116,4,FALSE),""))</f>
        <v/>
      </c>
      <c r="E75" s="19" t="n"/>
      <c r="F75" s="19" t="n"/>
      <c r="G75" s="19" t="n"/>
      <c r="H75" s="22">
        <f>IF($A75="","",SUM(E75:G75))</f>
        <v/>
      </c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  <c r="S75" s="22">
        <f>IF($A75="","",SUM(I75:R75))</f>
        <v/>
      </c>
      <c r="T75" s="22">
        <f>IF($A75="","",$H75-$S75)</f>
        <v/>
      </c>
      <c r="U75" s="22">
        <f>IF($A75="","",IF($T75&gt;0,IFERROR(VLOOKUP($A75,'Paramètres'!$A$17:$N$116,10,FALSE)/VLOOKUP($A75,'Paramètres'!$A$17:$N$116,12,FALSE)*MAX(0,MIN(1,('Paramètres'!$B$12-MAX('Paramètres'!$B$11,VLOOKUP($A75,'Paramètres'!$A$17:$N$116,11,FALSE))+1)/365)),0),0))</f>
        <v/>
      </c>
      <c r="V75" s="22">
        <f>IF($A75="","",IF($T75&gt;0,IFERROR(VLOOKUP($A75,'Paramètres'!$A$17:$N$116,9,FALSE)*VLOOKUP($A75,'Paramètres'!$A$17:$N$116,14,FALSE),0),0))</f>
        <v/>
      </c>
      <c r="W75" s="19" t="n"/>
      <c r="X75" s="22">
        <f>IF($A75="","",SUM(U75:W75))</f>
        <v/>
      </c>
      <c r="Y75" s="22">
        <f>IF($A75="","",IF($T75&gt;0,MIN($T75,$X75),0))</f>
        <v/>
      </c>
      <c r="Z75" s="22">
        <f>IF($A75="","",$T75-$Y75)</f>
        <v/>
      </c>
      <c r="AA75" s="22">
        <f>IF($A75="","",MAX(0,$X75-$Y75))</f>
        <v/>
      </c>
      <c r="AB75" s="12" t="n"/>
    </row>
    <row r="76">
      <c r="A76" s="9" t="n"/>
      <c r="B76" s="18">
        <f>IF($A76="","",IFERROR(VLOOKUP($A76,'Paramètres'!$A$17:$N$116,2,FALSE),""))</f>
        <v/>
      </c>
      <c r="C76" s="18">
        <f>IF($A76="","",IFERROR(VLOOKUP($A76,'Paramètres'!$A$17:$N$116,3,FALSE),""))</f>
        <v/>
      </c>
      <c r="D76" s="18">
        <f>IF($A76="","",IFERROR(VLOOKUP($A76,'Paramètres'!$A$17:$N$116,4,FALSE),""))</f>
        <v/>
      </c>
      <c r="E76" s="19" t="n"/>
      <c r="F76" s="19" t="n"/>
      <c r="G76" s="19" t="n"/>
      <c r="H76" s="20">
        <f>IF($A76="","",SUM(E76:G76))</f>
        <v/>
      </c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  <c r="S76" s="20">
        <f>IF($A76="","",SUM(I76:R76))</f>
        <v/>
      </c>
      <c r="T76" s="20">
        <f>IF($A76="","",$H76-$S76)</f>
        <v/>
      </c>
      <c r="U76" s="20">
        <f>IF($A76="","",IF($T76&gt;0,IFERROR(VLOOKUP($A76,'Paramètres'!$A$17:$N$116,10,FALSE)/VLOOKUP($A76,'Paramètres'!$A$17:$N$116,12,FALSE)*MAX(0,MIN(1,('Paramètres'!$B$12-MAX('Paramètres'!$B$11,VLOOKUP($A76,'Paramètres'!$A$17:$N$116,11,FALSE))+1)/365)),0),0))</f>
        <v/>
      </c>
      <c r="V76" s="20">
        <f>IF($A76="","",IF($T76&gt;0,IFERROR(VLOOKUP($A76,'Paramètres'!$A$17:$N$116,9,FALSE)*VLOOKUP($A76,'Paramètres'!$A$17:$N$116,14,FALSE),0),0))</f>
        <v/>
      </c>
      <c r="W76" s="19" t="n"/>
      <c r="X76" s="20">
        <f>IF($A76="","",SUM(U76:W76))</f>
        <v/>
      </c>
      <c r="Y76" s="20">
        <f>IF($A76="","",IF($T76&gt;0,MIN($T76,$X76),0))</f>
        <v/>
      </c>
      <c r="Z76" s="20">
        <f>IF($A76="","",$T76-$Y76)</f>
        <v/>
      </c>
      <c r="AA76" s="20">
        <f>IF($A76="","",MAX(0,$X76-$Y76))</f>
        <v/>
      </c>
      <c r="AB76" s="12" t="n"/>
    </row>
    <row r="77">
      <c r="A77" s="9" t="n"/>
      <c r="B77" s="21">
        <f>IF($A77="","",IFERROR(VLOOKUP($A77,'Paramètres'!$A$17:$N$116,2,FALSE),""))</f>
        <v/>
      </c>
      <c r="C77" s="21">
        <f>IF($A77="","",IFERROR(VLOOKUP($A77,'Paramètres'!$A$17:$N$116,3,FALSE),""))</f>
        <v/>
      </c>
      <c r="D77" s="21">
        <f>IF($A77="","",IFERROR(VLOOKUP($A77,'Paramètres'!$A$17:$N$116,4,FALSE),""))</f>
        <v/>
      </c>
      <c r="E77" s="19" t="n"/>
      <c r="F77" s="19" t="n"/>
      <c r="G77" s="19" t="n"/>
      <c r="H77" s="22">
        <f>IF($A77="","",SUM(E77:G77))</f>
        <v/>
      </c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  <c r="S77" s="22">
        <f>IF($A77="","",SUM(I77:R77))</f>
        <v/>
      </c>
      <c r="T77" s="22">
        <f>IF($A77="","",$H77-$S77)</f>
        <v/>
      </c>
      <c r="U77" s="22">
        <f>IF($A77="","",IF($T77&gt;0,IFERROR(VLOOKUP($A77,'Paramètres'!$A$17:$N$116,10,FALSE)/VLOOKUP($A77,'Paramètres'!$A$17:$N$116,12,FALSE)*MAX(0,MIN(1,('Paramètres'!$B$12-MAX('Paramètres'!$B$11,VLOOKUP($A77,'Paramètres'!$A$17:$N$116,11,FALSE))+1)/365)),0),0))</f>
        <v/>
      </c>
      <c r="V77" s="22">
        <f>IF($A77="","",IF($T77&gt;0,IFERROR(VLOOKUP($A77,'Paramètres'!$A$17:$N$116,9,FALSE)*VLOOKUP($A77,'Paramètres'!$A$17:$N$116,14,FALSE),0),0))</f>
        <v/>
      </c>
      <c r="W77" s="19" t="n"/>
      <c r="X77" s="22">
        <f>IF($A77="","",SUM(U77:W77))</f>
        <v/>
      </c>
      <c r="Y77" s="22">
        <f>IF($A77="","",IF($T77&gt;0,MIN($T77,$X77),0))</f>
        <v/>
      </c>
      <c r="Z77" s="22">
        <f>IF($A77="","",$T77-$Y77)</f>
        <v/>
      </c>
      <c r="AA77" s="22">
        <f>IF($A77="","",MAX(0,$X77-$Y77))</f>
        <v/>
      </c>
      <c r="AB77" s="12" t="n"/>
    </row>
    <row r="78">
      <c r="A78" s="9" t="n"/>
      <c r="B78" s="18">
        <f>IF($A78="","",IFERROR(VLOOKUP($A78,'Paramètres'!$A$17:$N$116,2,FALSE),""))</f>
        <v/>
      </c>
      <c r="C78" s="18">
        <f>IF($A78="","",IFERROR(VLOOKUP($A78,'Paramètres'!$A$17:$N$116,3,FALSE),""))</f>
        <v/>
      </c>
      <c r="D78" s="18">
        <f>IF($A78="","",IFERROR(VLOOKUP($A78,'Paramètres'!$A$17:$N$116,4,FALSE),""))</f>
        <v/>
      </c>
      <c r="E78" s="19" t="n"/>
      <c r="F78" s="19" t="n"/>
      <c r="G78" s="19" t="n"/>
      <c r="H78" s="20">
        <f>IF($A78="","",SUM(E78:G78))</f>
        <v/>
      </c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  <c r="S78" s="20">
        <f>IF($A78="","",SUM(I78:R78))</f>
        <v/>
      </c>
      <c r="T78" s="20">
        <f>IF($A78="","",$H78-$S78)</f>
        <v/>
      </c>
      <c r="U78" s="20">
        <f>IF($A78="","",IF($T78&gt;0,IFERROR(VLOOKUP($A78,'Paramètres'!$A$17:$N$116,10,FALSE)/VLOOKUP($A78,'Paramètres'!$A$17:$N$116,12,FALSE)*MAX(0,MIN(1,('Paramètres'!$B$12-MAX('Paramètres'!$B$11,VLOOKUP($A78,'Paramètres'!$A$17:$N$116,11,FALSE))+1)/365)),0),0))</f>
        <v/>
      </c>
      <c r="V78" s="20">
        <f>IF($A78="","",IF($T78&gt;0,IFERROR(VLOOKUP($A78,'Paramètres'!$A$17:$N$116,9,FALSE)*VLOOKUP($A78,'Paramètres'!$A$17:$N$116,14,FALSE),0),0))</f>
        <v/>
      </c>
      <c r="W78" s="19" t="n"/>
      <c r="X78" s="20">
        <f>IF($A78="","",SUM(U78:W78))</f>
        <v/>
      </c>
      <c r="Y78" s="20">
        <f>IF($A78="","",IF($T78&gt;0,MIN($T78,$X78),0))</f>
        <v/>
      </c>
      <c r="Z78" s="20">
        <f>IF($A78="","",$T78-$Y78)</f>
        <v/>
      </c>
      <c r="AA78" s="20">
        <f>IF($A78="","",MAX(0,$X78-$Y78))</f>
        <v/>
      </c>
      <c r="AB78" s="12" t="n"/>
    </row>
    <row r="79">
      <c r="A79" s="9" t="n"/>
      <c r="B79" s="21">
        <f>IF($A79="","",IFERROR(VLOOKUP($A79,'Paramètres'!$A$17:$N$116,2,FALSE),""))</f>
        <v/>
      </c>
      <c r="C79" s="21">
        <f>IF($A79="","",IFERROR(VLOOKUP($A79,'Paramètres'!$A$17:$N$116,3,FALSE),""))</f>
        <v/>
      </c>
      <c r="D79" s="21">
        <f>IF($A79="","",IFERROR(VLOOKUP($A79,'Paramètres'!$A$17:$N$116,4,FALSE),""))</f>
        <v/>
      </c>
      <c r="E79" s="19" t="n"/>
      <c r="F79" s="19" t="n"/>
      <c r="G79" s="19" t="n"/>
      <c r="H79" s="22">
        <f>IF($A79="","",SUM(E79:G79))</f>
        <v/>
      </c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  <c r="S79" s="22">
        <f>IF($A79="","",SUM(I79:R79))</f>
        <v/>
      </c>
      <c r="T79" s="22">
        <f>IF($A79="","",$H79-$S79)</f>
        <v/>
      </c>
      <c r="U79" s="22">
        <f>IF($A79="","",IF($T79&gt;0,IFERROR(VLOOKUP($A79,'Paramètres'!$A$17:$N$116,10,FALSE)/VLOOKUP($A79,'Paramètres'!$A$17:$N$116,12,FALSE)*MAX(0,MIN(1,('Paramètres'!$B$12-MAX('Paramètres'!$B$11,VLOOKUP($A79,'Paramètres'!$A$17:$N$116,11,FALSE))+1)/365)),0),0))</f>
        <v/>
      </c>
      <c r="V79" s="22">
        <f>IF($A79="","",IF($T79&gt;0,IFERROR(VLOOKUP($A79,'Paramètres'!$A$17:$N$116,9,FALSE)*VLOOKUP($A79,'Paramètres'!$A$17:$N$116,14,FALSE),0),0))</f>
        <v/>
      </c>
      <c r="W79" s="19" t="n"/>
      <c r="X79" s="22">
        <f>IF($A79="","",SUM(U79:W79))</f>
        <v/>
      </c>
      <c r="Y79" s="22">
        <f>IF($A79="","",IF($T79&gt;0,MIN($T79,$X79),0))</f>
        <v/>
      </c>
      <c r="Z79" s="22">
        <f>IF($A79="","",$T79-$Y79)</f>
        <v/>
      </c>
      <c r="AA79" s="22">
        <f>IF($A79="","",MAX(0,$X79-$Y79))</f>
        <v/>
      </c>
      <c r="AB79" s="12" t="n"/>
    </row>
    <row r="80">
      <c r="A80" s="9" t="n"/>
      <c r="B80" s="18">
        <f>IF($A80="","",IFERROR(VLOOKUP($A80,'Paramètres'!$A$17:$N$116,2,FALSE),""))</f>
        <v/>
      </c>
      <c r="C80" s="18">
        <f>IF($A80="","",IFERROR(VLOOKUP($A80,'Paramètres'!$A$17:$N$116,3,FALSE),""))</f>
        <v/>
      </c>
      <c r="D80" s="18">
        <f>IF($A80="","",IFERROR(VLOOKUP($A80,'Paramètres'!$A$17:$N$116,4,FALSE),""))</f>
        <v/>
      </c>
      <c r="E80" s="19" t="n"/>
      <c r="F80" s="19" t="n"/>
      <c r="G80" s="19" t="n"/>
      <c r="H80" s="20">
        <f>IF($A80="","",SUM(E80:G80))</f>
        <v/>
      </c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  <c r="S80" s="20">
        <f>IF($A80="","",SUM(I80:R80))</f>
        <v/>
      </c>
      <c r="T80" s="20">
        <f>IF($A80="","",$H80-$S80)</f>
        <v/>
      </c>
      <c r="U80" s="20">
        <f>IF($A80="","",IF($T80&gt;0,IFERROR(VLOOKUP($A80,'Paramètres'!$A$17:$N$116,10,FALSE)/VLOOKUP($A80,'Paramètres'!$A$17:$N$116,12,FALSE)*MAX(0,MIN(1,('Paramètres'!$B$12-MAX('Paramètres'!$B$11,VLOOKUP($A80,'Paramètres'!$A$17:$N$116,11,FALSE))+1)/365)),0),0))</f>
        <v/>
      </c>
      <c r="V80" s="20">
        <f>IF($A80="","",IF($T80&gt;0,IFERROR(VLOOKUP($A80,'Paramètres'!$A$17:$N$116,9,FALSE)*VLOOKUP($A80,'Paramètres'!$A$17:$N$116,14,FALSE),0),0))</f>
        <v/>
      </c>
      <c r="W80" s="19" t="n"/>
      <c r="X80" s="20">
        <f>IF($A80="","",SUM(U80:W80))</f>
        <v/>
      </c>
      <c r="Y80" s="20">
        <f>IF($A80="","",IF($T80&gt;0,MIN($T80,$X80),0))</f>
        <v/>
      </c>
      <c r="Z80" s="20">
        <f>IF($A80="","",$T80-$Y80)</f>
        <v/>
      </c>
      <c r="AA80" s="20">
        <f>IF($A80="","",MAX(0,$X80-$Y80))</f>
        <v/>
      </c>
      <c r="AB80" s="12" t="n"/>
    </row>
    <row r="81">
      <c r="A81" s="9" t="n"/>
      <c r="B81" s="21">
        <f>IF($A81="","",IFERROR(VLOOKUP($A81,'Paramètres'!$A$17:$N$116,2,FALSE),""))</f>
        <v/>
      </c>
      <c r="C81" s="21">
        <f>IF($A81="","",IFERROR(VLOOKUP($A81,'Paramètres'!$A$17:$N$116,3,FALSE),""))</f>
        <v/>
      </c>
      <c r="D81" s="21">
        <f>IF($A81="","",IFERROR(VLOOKUP($A81,'Paramètres'!$A$17:$N$116,4,FALSE),""))</f>
        <v/>
      </c>
      <c r="E81" s="19" t="n"/>
      <c r="F81" s="19" t="n"/>
      <c r="G81" s="19" t="n"/>
      <c r="H81" s="22">
        <f>IF($A81="","",SUM(E81:G81))</f>
        <v/>
      </c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  <c r="S81" s="22">
        <f>IF($A81="","",SUM(I81:R81))</f>
        <v/>
      </c>
      <c r="T81" s="22">
        <f>IF($A81="","",$H81-$S81)</f>
        <v/>
      </c>
      <c r="U81" s="22">
        <f>IF($A81="","",IF($T81&gt;0,IFERROR(VLOOKUP($A81,'Paramètres'!$A$17:$N$116,10,FALSE)/VLOOKUP($A81,'Paramètres'!$A$17:$N$116,12,FALSE)*MAX(0,MIN(1,('Paramètres'!$B$12-MAX('Paramètres'!$B$11,VLOOKUP($A81,'Paramètres'!$A$17:$N$116,11,FALSE))+1)/365)),0),0))</f>
        <v/>
      </c>
      <c r="V81" s="22">
        <f>IF($A81="","",IF($T81&gt;0,IFERROR(VLOOKUP($A81,'Paramètres'!$A$17:$N$116,9,FALSE)*VLOOKUP($A81,'Paramètres'!$A$17:$N$116,14,FALSE),0),0))</f>
        <v/>
      </c>
      <c r="W81" s="19" t="n"/>
      <c r="X81" s="22">
        <f>IF($A81="","",SUM(U81:W81))</f>
        <v/>
      </c>
      <c r="Y81" s="22">
        <f>IF($A81="","",IF($T81&gt;0,MIN($T81,$X81),0))</f>
        <v/>
      </c>
      <c r="Z81" s="22">
        <f>IF($A81="","",$T81-$Y81)</f>
        <v/>
      </c>
      <c r="AA81" s="22">
        <f>IF($A81="","",MAX(0,$X81-$Y81))</f>
        <v/>
      </c>
      <c r="AB81" s="12" t="n"/>
    </row>
    <row r="82">
      <c r="A82" s="9" t="n"/>
      <c r="B82" s="18">
        <f>IF($A82="","",IFERROR(VLOOKUP($A82,'Paramètres'!$A$17:$N$116,2,FALSE),""))</f>
        <v/>
      </c>
      <c r="C82" s="18">
        <f>IF($A82="","",IFERROR(VLOOKUP($A82,'Paramètres'!$A$17:$N$116,3,FALSE),""))</f>
        <v/>
      </c>
      <c r="D82" s="18">
        <f>IF($A82="","",IFERROR(VLOOKUP($A82,'Paramètres'!$A$17:$N$116,4,FALSE),""))</f>
        <v/>
      </c>
      <c r="E82" s="19" t="n"/>
      <c r="F82" s="19" t="n"/>
      <c r="G82" s="19" t="n"/>
      <c r="H82" s="20">
        <f>IF($A82="","",SUM(E82:G82))</f>
        <v/>
      </c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  <c r="S82" s="20">
        <f>IF($A82="","",SUM(I82:R82))</f>
        <v/>
      </c>
      <c r="T82" s="20">
        <f>IF($A82="","",$H82-$S82)</f>
        <v/>
      </c>
      <c r="U82" s="20">
        <f>IF($A82="","",IF($T82&gt;0,IFERROR(VLOOKUP($A82,'Paramètres'!$A$17:$N$116,10,FALSE)/VLOOKUP($A82,'Paramètres'!$A$17:$N$116,12,FALSE)*MAX(0,MIN(1,('Paramètres'!$B$12-MAX('Paramètres'!$B$11,VLOOKUP($A82,'Paramètres'!$A$17:$N$116,11,FALSE))+1)/365)),0),0))</f>
        <v/>
      </c>
      <c r="V82" s="20">
        <f>IF($A82="","",IF($T82&gt;0,IFERROR(VLOOKUP($A82,'Paramètres'!$A$17:$N$116,9,FALSE)*VLOOKUP($A82,'Paramètres'!$A$17:$N$116,14,FALSE),0),0))</f>
        <v/>
      </c>
      <c r="W82" s="19" t="n"/>
      <c r="X82" s="20">
        <f>IF($A82="","",SUM(U82:W82))</f>
        <v/>
      </c>
      <c r="Y82" s="20">
        <f>IF($A82="","",IF($T82&gt;0,MIN($T82,$X82),0))</f>
        <v/>
      </c>
      <c r="Z82" s="20">
        <f>IF($A82="","",$T82-$Y82)</f>
        <v/>
      </c>
      <c r="AA82" s="20">
        <f>IF($A82="","",MAX(0,$X82-$Y82))</f>
        <v/>
      </c>
      <c r="AB82" s="12" t="n"/>
    </row>
    <row r="83">
      <c r="A83" s="9" t="n"/>
      <c r="B83" s="21">
        <f>IF($A83="","",IFERROR(VLOOKUP($A83,'Paramètres'!$A$17:$N$116,2,FALSE),""))</f>
        <v/>
      </c>
      <c r="C83" s="21">
        <f>IF($A83="","",IFERROR(VLOOKUP($A83,'Paramètres'!$A$17:$N$116,3,FALSE),""))</f>
        <v/>
      </c>
      <c r="D83" s="21">
        <f>IF($A83="","",IFERROR(VLOOKUP($A83,'Paramètres'!$A$17:$N$116,4,FALSE),""))</f>
        <v/>
      </c>
      <c r="E83" s="19" t="n"/>
      <c r="F83" s="19" t="n"/>
      <c r="G83" s="19" t="n"/>
      <c r="H83" s="22">
        <f>IF($A83="","",SUM(E83:G83))</f>
        <v/>
      </c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  <c r="S83" s="22">
        <f>IF($A83="","",SUM(I83:R83))</f>
        <v/>
      </c>
      <c r="T83" s="22">
        <f>IF($A83="","",$H83-$S83)</f>
        <v/>
      </c>
      <c r="U83" s="22">
        <f>IF($A83="","",IF($T83&gt;0,IFERROR(VLOOKUP($A83,'Paramètres'!$A$17:$N$116,10,FALSE)/VLOOKUP($A83,'Paramètres'!$A$17:$N$116,12,FALSE)*MAX(0,MIN(1,('Paramètres'!$B$12-MAX('Paramètres'!$B$11,VLOOKUP($A83,'Paramètres'!$A$17:$N$116,11,FALSE))+1)/365)),0),0))</f>
        <v/>
      </c>
      <c r="V83" s="22">
        <f>IF($A83="","",IF($T83&gt;0,IFERROR(VLOOKUP($A83,'Paramètres'!$A$17:$N$116,9,FALSE)*VLOOKUP($A83,'Paramètres'!$A$17:$N$116,14,FALSE),0),0))</f>
        <v/>
      </c>
      <c r="W83" s="19" t="n"/>
      <c r="X83" s="22">
        <f>IF($A83="","",SUM(U83:W83))</f>
        <v/>
      </c>
      <c r="Y83" s="22">
        <f>IF($A83="","",IF($T83&gt;0,MIN($T83,$X83),0))</f>
        <v/>
      </c>
      <c r="Z83" s="22">
        <f>IF($A83="","",$T83-$Y83)</f>
        <v/>
      </c>
      <c r="AA83" s="22">
        <f>IF($A83="","",MAX(0,$X83-$Y83))</f>
        <v/>
      </c>
      <c r="AB83" s="12" t="n"/>
    </row>
    <row r="84">
      <c r="A84" s="9" t="n"/>
      <c r="B84" s="18">
        <f>IF($A84="","",IFERROR(VLOOKUP($A84,'Paramètres'!$A$17:$N$116,2,FALSE),""))</f>
        <v/>
      </c>
      <c r="C84" s="18">
        <f>IF($A84="","",IFERROR(VLOOKUP($A84,'Paramètres'!$A$17:$N$116,3,FALSE),""))</f>
        <v/>
      </c>
      <c r="D84" s="18">
        <f>IF($A84="","",IFERROR(VLOOKUP($A84,'Paramètres'!$A$17:$N$116,4,FALSE),""))</f>
        <v/>
      </c>
      <c r="E84" s="19" t="n"/>
      <c r="F84" s="19" t="n"/>
      <c r="G84" s="19" t="n"/>
      <c r="H84" s="20">
        <f>IF($A84="","",SUM(E84:G84))</f>
        <v/>
      </c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  <c r="S84" s="20">
        <f>IF($A84="","",SUM(I84:R84))</f>
        <v/>
      </c>
      <c r="T84" s="20">
        <f>IF($A84="","",$H84-$S84)</f>
        <v/>
      </c>
      <c r="U84" s="20">
        <f>IF($A84="","",IF($T84&gt;0,IFERROR(VLOOKUP($A84,'Paramètres'!$A$17:$N$116,10,FALSE)/VLOOKUP($A84,'Paramètres'!$A$17:$N$116,12,FALSE)*MAX(0,MIN(1,('Paramètres'!$B$12-MAX('Paramètres'!$B$11,VLOOKUP($A84,'Paramètres'!$A$17:$N$116,11,FALSE))+1)/365)),0),0))</f>
        <v/>
      </c>
      <c r="V84" s="20">
        <f>IF($A84="","",IF($T84&gt;0,IFERROR(VLOOKUP($A84,'Paramètres'!$A$17:$N$116,9,FALSE)*VLOOKUP($A84,'Paramètres'!$A$17:$N$116,14,FALSE),0),0))</f>
        <v/>
      </c>
      <c r="W84" s="19" t="n"/>
      <c r="X84" s="20">
        <f>IF($A84="","",SUM(U84:W84))</f>
        <v/>
      </c>
      <c r="Y84" s="20">
        <f>IF($A84="","",IF($T84&gt;0,MIN($T84,$X84),0))</f>
        <v/>
      </c>
      <c r="Z84" s="20">
        <f>IF($A84="","",$T84-$Y84)</f>
        <v/>
      </c>
      <c r="AA84" s="20">
        <f>IF($A84="","",MAX(0,$X84-$Y84))</f>
        <v/>
      </c>
      <c r="AB84" s="12" t="n"/>
    </row>
    <row r="85">
      <c r="A85" s="9" t="n"/>
      <c r="B85" s="21">
        <f>IF($A85="","",IFERROR(VLOOKUP($A85,'Paramètres'!$A$17:$N$116,2,FALSE),""))</f>
        <v/>
      </c>
      <c r="C85" s="21">
        <f>IF($A85="","",IFERROR(VLOOKUP($A85,'Paramètres'!$A$17:$N$116,3,FALSE),""))</f>
        <v/>
      </c>
      <c r="D85" s="21">
        <f>IF($A85="","",IFERROR(VLOOKUP($A85,'Paramètres'!$A$17:$N$116,4,FALSE),""))</f>
        <v/>
      </c>
      <c r="E85" s="19" t="n"/>
      <c r="F85" s="19" t="n"/>
      <c r="G85" s="19" t="n"/>
      <c r="H85" s="22">
        <f>IF($A85="","",SUM(E85:G85))</f>
        <v/>
      </c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  <c r="S85" s="22">
        <f>IF($A85="","",SUM(I85:R85))</f>
        <v/>
      </c>
      <c r="T85" s="22">
        <f>IF($A85="","",$H85-$S85)</f>
        <v/>
      </c>
      <c r="U85" s="22">
        <f>IF($A85="","",IF($T85&gt;0,IFERROR(VLOOKUP($A85,'Paramètres'!$A$17:$N$116,10,FALSE)/VLOOKUP($A85,'Paramètres'!$A$17:$N$116,12,FALSE)*MAX(0,MIN(1,('Paramètres'!$B$12-MAX('Paramètres'!$B$11,VLOOKUP($A85,'Paramètres'!$A$17:$N$116,11,FALSE))+1)/365)),0),0))</f>
        <v/>
      </c>
      <c r="V85" s="22">
        <f>IF($A85="","",IF($T85&gt;0,IFERROR(VLOOKUP($A85,'Paramètres'!$A$17:$N$116,9,FALSE)*VLOOKUP($A85,'Paramètres'!$A$17:$N$116,14,FALSE),0),0))</f>
        <v/>
      </c>
      <c r="W85" s="19" t="n"/>
      <c r="X85" s="22">
        <f>IF($A85="","",SUM(U85:W85))</f>
        <v/>
      </c>
      <c r="Y85" s="22">
        <f>IF($A85="","",IF($T85&gt;0,MIN($T85,$X85),0))</f>
        <v/>
      </c>
      <c r="Z85" s="22">
        <f>IF($A85="","",$T85-$Y85)</f>
        <v/>
      </c>
      <c r="AA85" s="22">
        <f>IF($A85="","",MAX(0,$X85-$Y85))</f>
        <v/>
      </c>
      <c r="AB85" s="12" t="n"/>
    </row>
    <row r="86">
      <c r="A86" s="9" t="n"/>
      <c r="B86" s="18">
        <f>IF($A86="","",IFERROR(VLOOKUP($A86,'Paramètres'!$A$17:$N$116,2,FALSE),""))</f>
        <v/>
      </c>
      <c r="C86" s="18">
        <f>IF($A86="","",IFERROR(VLOOKUP($A86,'Paramètres'!$A$17:$N$116,3,FALSE),""))</f>
        <v/>
      </c>
      <c r="D86" s="18">
        <f>IF($A86="","",IFERROR(VLOOKUP($A86,'Paramètres'!$A$17:$N$116,4,FALSE),""))</f>
        <v/>
      </c>
      <c r="E86" s="19" t="n"/>
      <c r="F86" s="19" t="n"/>
      <c r="G86" s="19" t="n"/>
      <c r="H86" s="20">
        <f>IF($A86="","",SUM(E86:G86))</f>
        <v/>
      </c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  <c r="S86" s="20">
        <f>IF($A86="","",SUM(I86:R86))</f>
        <v/>
      </c>
      <c r="T86" s="20">
        <f>IF($A86="","",$H86-$S86)</f>
        <v/>
      </c>
      <c r="U86" s="20">
        <f>IF($A86="","",IF($T86&gt;0,IFERROR(VLOOKUP($A86,'Paramètres'!$A$17:$N$116,10,FALSE)/VLOOKUP($A86,'Paramètres'!$A$17:$N$116,12,FALSE)*MAX(0,MIN(1,('Paramètres'!$B$12-MAX('Paramètres'!$B$11,VLOOKUP($A86,'Paramètres'!$A$17:$N$116,11,FALSE))+1)/365)),0),0))</f>
        <v/>
      </c>
      <c r="V86" s="20">
        <f>IF($A86="","",IF($T86&gt;0,IFERROR(VLOOKUP($A86,'Paramètres'!$A$17:$N$116,9,FALSE)*VLOOKUP($A86,'Paramètres'!$A$17:$N$116,14,FALSE),0),0))</f>
        <v/>
      </c>
      <c r="W86" s="19" t="n"/>
      <c r="X86" s="20">
        <f>IF($A86="","",SUM(U86:W86))</f>
        <v/>
      </c>
      <c r="Y86" s="20">
        <f>IF($A86="","",IF($T86&gt;0,MIN($T86,$X86),0))</f>
        <v/>
      </c>
      <c r="Z86" s="20">
        <f>IF($A86="","",$T86-$Y86)</f>
        <v/>
      </c>
      <c r="AA86" s="20">
        <f>IF($A86="","",MAX(0,$X86-$Y86))</f>
        <v/>
      </c>
      <c r="AB86" s="12" t="n"/>
    </row>
    <row r="87">
      <c r="A87" s="9" t="n"/>
      <c r="B87" s="21">
        <f>IF($A87="","",IFERROR(VLOOKUP($A87,'Paramètres'!$A$17:$N$116,2,FALSE),""))</f>
        <v/>
      </c>
      <c r="C87" s="21">
        <f>IF($A87="","",IFERROR(VLOOKUP($A87,'Paramètres'!$A$17:$N$116,3,FALSE),""))</f>
        <v/>
      </c>
      <c r="D87" s="21">
        <f>IF($A87="","",IFERROR(VLOOKUP($A87,'Paramètres'!$A$17:$N$116,4,FALSE),""))</f>
        <v/>
      </c>
      <c r="E87" s="19" t="n"/>
      <c r="F87" s="19" t="n"/>
      <c r="G87" s="19" t="n"/>
      <c r="H87" s="22">
        <f>IF($A87="","",SUM(E87:G87))</f>
        <v/>
      </c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  <c r="S87" s="22">
        <f>IF($A87="","",SUM(I87:R87))</f>
        <v/>
      </c>
      <c r="T87" s="22">
        <f>IF($A87="","",$H87-$S87)</f>
        <v/>
      </c>
      <c r="U87" s="22">
        <f>IF($A87="","",IF($T87&gt;0,IFERROR(VLOOKUP($A87,'Paramètres'!$A$17:$N$116,10,FALSE)/VLOOKUP($A87,'Paramètres'!$A$17:$N$116,12,FALSE)*MAX(0,MIN(1,('Paramètres'!$B$12-MAX('Paramètres'!$B$11,VLOOKUP($A87,'Paramètres'!$A$17:$N$116,11,FALSE))+1)/365)),0),0))</f>
        <v/>
      </c>
      <c r="V87" s="22">
        <f>IF($A87="","",IF($T87&gt;0,IFERROR(VLOOKUP($A87,'Paramètres'!$A$17:$N$116,9,FALSE)*VLOOKUP($A87,'Paramètres'!$A$17:$N$116,14,FALSE),0),0))</f>
        <v/>
      </c>
      <c r="W87" s="19" t="n"/>
      <c r="X87" s="22">
        <f>IF($A87="","",SUM(U87:W87))</f>
        <v/>
      </c>
      <c r="Y87" s="22">
        <f>IF($A87="","",IF($T87&gt;0,MIN($T87,$X87),0))</f>
        <v/>
      </c>
      <c r="Z87" s="22">
        <f>IF($A87="","",$T87-$Y87)</f>
        <v/>
      </c>
      <c r="AA87" s="22">
        <f>IF($A87="","",MAX(0,$X87-$Y87))</f>
        <v/>
      </c>
      <c r="AB87" s="12" t="n"/>
    </row>
    <row r="88">
      <c r="A88" s="9" t="n"/>
      <c r="B88" s="18">
        <f>IF($A88="","",IFERROR(VLOOKUP($A88,'Paramètres'!$A$17:$N$116,2,FALSE),""))</f>
        <v/>
      </c>
      <c r="C88" s="18">
        <f>IF($A88="","",IFERROR(VLOOKUP($A88,'Paramètres'!$A$17:$N$116,3,FALSE),""))</f>
        <v/>
      </c>
      <c r="D88" s="18">
        <f>IF($A88="","",IFERROR(VLOOKUP($A88,'Paramètres'!$A$17:$N$116,4,FALSE),""))</f>
        <v/>
      </c>
      <c r="E88" s="19" t="n"/>
      <c r="F88" s="19" t="n"/>
      <c r="G88" s="19" t="n"/>
      <c r="H88" s="20">
        <f>IF($A88="","",SUM(E88:G88))</f>
        <v/>
      </c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  <c r="S88" s="20">
        <f>IF($A88="","",SUM(I88:R88))</f>
        <v/>
      </c>
      <c r="T88" s="20">
        <f>IF($A88="","",$H88-$S88)</f>
        <v/>
      </c>
      <c r="U88" s="20">
        <f>IF($A88="","",IF($T88&gt;0,IFERROR(VLOOKUP($A88,'Paramètres'!$A$17:$N$116,10,FALSE)/VLOOKUP($A88,'Paramètres'!$A$17:$N$116,12,FALSE)*MAX(0,MIN(1,('Paramètres'!$B$12-MAX('Paramètres'!$B$11,VLOOKUP($A88,'Paramètres'!$A$17:$N$116,11,FALSE))+1)/365)),0),0))</f>
        <v/>
      </c>
      <c r="V88" s="20">
        <f>IF($A88="","",IF($T88&gt;0,IFERROR(VLOOKUP($A88,'Paramètres'!$A$17:$N$116,9,FALSE)*VLOOKUP($A88,'Paramètres'!$A$17:$N$116,14,FALSE),0),0))</f>
        <v/>
      </c>
      <c r="W88" s="19" t="n"/>
      <c r="X88" s="20">
        <f>IF($A88="","",SUM(U88:W88))</f>
        <v/>
      </c>
      <c r="Y88" s="20">
        <f>IF($A88="","",IF($T88&gt;0,MIN($T88,$X88),0))</f>
        <v/>
      </c>
      <c r="Z88" s="20">
        <f>IF($A88="","",$T88-$Y88)</f>
        <v/>
      </c>
      <c r="AA88" s="20">
        <f>IF($A88="","",MAX(0,$X88-$Y88))</f>
        <v/>
      </c>
      <c r="AB88" s="12" t="n"/>
    </row>
    <row r="89">
      <c r="A89" s="9" t="n"/>
      <c r="B89" s="21">
        <f>IF($A89="","",IFERROR(VLOOKUP($A89,'Paramètres'!$A$17:$N$116,2,FALSE),""))</f>
        <v/>
      </c>
      <c r="C89" s="21">
        <f>IF($A89="","",IFERROR(VLOOKUP($A89,'Paramètres'!$A$17:$N$116,3,FALSE),""))</f>
        <v/>
      </c>
      <c r="D89" s="21">
        <f>IF($A89="","",IFERROR(VLOOKUP($A89,'Paramètres'!$A$17:$N$116,4,FALSE),""))</f>
        <v/>
      </c>
      <c r="E89" s="19" t="n"/>
      <c r="F89" s="19" t="n"/>
      <c r="G89" s="19" t="n"/>
      <c r="H89" s="22">
        <f>IF($A89="","",SUM(E89:G89))</f>
        <v/>
      </c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  <c r="S89" s="22">
        <f>IF($A89="","",SUM(I89:R89))</f>
        <v/>
      </c>
      <c r="T89" s="22">
        <f>IF($A89="","",$H89-$S89)</f>
        <v/>
      </c>
      <c r="U89" s="22">
        <f>IF($A89="","",IF($T89&gt;0,IFERROR(VLOOKUP($A89,'Paramètres'!$A$17:$N$116,10,FALSE)/VLOOKUP($A89,'Paramètres'!$A$17:$N$116,12,FALSE)*MAX(0,MIN(1,('Paramètres'!$B$12-MAX('Paramètres'!$B$11,VLOOKUP($A89,'Paramètres'!$A$17:$N$116,11,FALSE))+1)/365)),0),0))</f>
        <v/>
      </c>
      <c r="V89" s="22">
        <f>IF($A89="","",IF($T89&gt;0,IFERROR(VLOOKUP($A89,'Paramètres'!$A$17:$N$116,9,FALSE)*VLOOKUP($A89,'Paramètres'!$A$17:$N$116,14,FALSE),0),0))</f>
        <v/>
      </c>
      <c r="W89" s="19" t="n"/>
      <c r="X89" s="22">
        <f>IF($A89="","",SUM(U89:W89))</f>
        <v/>
      </c>
      <c r="Y89" s="22">
        <f>IF($A89="","",IF($T89&gt;0,MIN($T89,$X89),0))</f>
        <v/>
      </c>
      <c r="Z89" s="22">
        <f>IF($A89="","",$T89-$Y89)</f>
        <v/>
      </c>
      <c r="AA89" s="22">
        <f>IF($A89="","",MAX(0,$X89-$Y89))</f>
        <v/>
      </c>
      <c r="AB89" s="12" t="n"/>
    </row>
    <row r="90">
      <c r="A90" s="9" t="n"/>
      <c r="B90" s="18">
        <f>IF($A90="","",IFERROR(VLOOKUP($A90,'Paramètres'!$A$17:$N$116,2,FALSE),""))</f>
        <v/>
      </c>
      <c r="C90" s="18">
        <f>IF($A90="","",IFERROR(VLOOKUP($A90,'Paramètres'!$A$17:$N$116,3,FALSE),""))</f>
        <v/>
      </c>
      <c r="D90" s="18">
        <f>IF($A90="","",IFERROR(VLOOKUP($A90,'Paramètres'!$A$17:$N$116,4,FALSE),""))</f>
        <v/>
      </c>
      <c r="E90" s="19" t="n"/>
      <c r="F90" s="19" t="n"/>
      <c r="G90" s="19" t="n"/>
      <c r="H90" s="20">
        <f>IF($A90="","",SUM(E90:G90))</f>
        <v/>
      </c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  <c r="S90" s="20">
        <f>IF($A90="","",SUM(I90:R90))</f>
        <v/>
      </c>
      <c r="T90" s="20">
        <f>IF($A90="","",$H90-$S90)</f>
        <v/>
      </c>
      <c r="U90" s="20">
        <f>IF($A90="","",IF($T90&gt;0,IFERROR(VLOOKUP($A90,'Paramètres'!$A$17:$N$116,10,FALSE)/VLOOKUP($A90,'Paramètres'!$A$17:$N$116,12,FALSE)*MAX(0,MIN(1,('Paramètres'!$B$12-MAX('Paramètres'!$B$11,VLOOKUP($A90,'Paramètres'!$A$17:$N$116,11,FALSE))+1)/365)),0),0))</f>
        <v/>
      </c>
      <c r="V90" s="20">
        <f>IF($A90="","",IF($T90&gt;0,IFERROR(VLOOKUP($A90,'Paramètres'!$A$17:$N$116,9,FALSE)*VLOOKUP($A90,'Paramètres'!$A$17:$N$116,14,FALSE),0),0))</f>
        <v/>
      </c>
      <c r="W90" s="19" t="n"/>
      <c r="X90" s="20">
        <f>IF($A90="","",SUM(U90:W90))</f>
        <v/>
      </c>
      <c r="Y90" s="20">
        <f>IF($A90="","",IF($T90&gt;0,MIN($T90,$X90),0))</f>
        <v/>
      </c>
      <c r="Z90" s="20">
        <f>IF($A90="","",$T90-$Y90)</f>
        <v/>
      </c>
      <c r="AA90" s="20">
        <f>IF($A90="","",MAX(0,$X90-$Y90))</f>
        <v/>
      </c>
      <c r="AB90" s="12" t="n"/>
    </row>
    <row r="91">
      <c r="A91" s="9" t="n"/>
      <c r="B91" s="21">
        <f>IF($A91="","",IFERROR(VLOOKUP($A91,'Paramètres'!$A$17:$N$116,2,FALSE),""))</f>
        <v/>
      </c>
      <c r="C91" s="21">
        <f>IF($A91="","",IFERROR(VLOOKUP($A91,'Paramètres'!$A$17:$N$116,3,FALSE),""))</f>
        <v/>
      </c>
      <c r="D91" s="21">
        <f>IF($A91="","",IFERROR(VLOOKUP($A91,'Paramètres'!$A$17:$N$116,4,FALSE),""))</f>
        <v/>
      </c>
      <c r="E91" s="19" t="n"/>
      <c r="F91" s="19" t="n"/>
      <c r="G91" s="19" t="n"/>
      <c r="H91" s="22">
        <f>IF($A91="","",SUM(E91:G91))</f>
        <v/>
      </c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  <c r="S91" s="22">
        <f>IF($A91="","",SUM(I91:R91))</f>
        <v/>
      </c>
      <c r="T91" s="22">
        <f>IF($A91="","",$H91-$S91)</f>
        <v/>
      </c>
      <c r="U91" s="22">
        <f>IF($A91="","",IF($T91&gt;0,IFERROR(VLOOKUP($A91,'Paramètres'!$A$17:$N$116,10,FALSE)/VLOOKUP($A91,'Paramètres'!$A$17:$N$116,12,FALSE)*MAX(0,MIN(1,('Paramètres'!$B$12-MAX('Paramètres'!$B$11,VLOOKUP($A91,'Paramètres'!$A$17:$N$116,11,FALSE))+1)/365)),0),0))</f>
        <v/>
      </c>
      <c r="V91" s="22">
        <f>IF($A91="","",IF($T91&gt;0,IFERROR(VLOOKUP($A91,'Paramètres'!$A$17:$N$116,9,FALSE)*VLOOKUP($A91,'Paramètres'!$A$17:$N$116,14,FALSE),0),0))</f>
        <v/>
      </c>
      <c r="W91" s="19" t="n"/>
      <c r="X91" s="22">
        <f>IF($A91="","",SUM(U91:W91))</f>
        <v/>
      </c>
      <c r="Y91" s="22">
        <f>IF($A91="","",IF($T91&gt;0,MIN($T91,$X91),0))</f>
        <v/>
      </c>
      <c r="Z91" s="22">
        <f>IF($A91="","",$T91-$Y91)</f>
        <v/>
      </c>
      <c r="AA91" s="22">
        <f>IF($A91="","",MAX(0,$X91-$Y91))</f>
        <v/>
      </c>
      <c r="AB91" s="12" t="n"/>
    </row>
    <row r="92">
      <c r="A92" s="9" t="n"/>
      <c r="B92" s="18">
        <f>IF($A92="","",IFERROR(VLOOKUP($A92,'Paramètres'!$A$17:$N$116,2,FALSE),""))</f>
        <v/>
      </c>
      <c r="C92" s="18">
        <f>IF($A92="","",IFERROR(VLOOKUP($A92,'Paramètres'!$A$17:$N$116,3,FALSE),""))</f>
        <v/>
      </c>
      <c r="D92" s="18">
        <f>IF($A92="","",IFERROR(VLOOKUP($A92,'Paramètres'!$A$17:$N$116,4,FALSE),""))</f>
        <v/>
      </c>
      <c r="E92" s="19" t="n"/>
      <c r="F92" s="19" t="n"/>
      <c r="G92" s="19" t="n"/>
      <c r="H92" s="20">
        <f>IF($A92="","",SUM(E92:G92))</f>
        <v/>
      </c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  <c r="S92" s="20">
        <f>IF($A92="","",SUM(I92:R92))</f>
        <v/>
      </c>
      <c r="T92" s="20">
        <f>IF($A92="","",$H92-$S92)</f>
        <v/>
      </c>
      <c r="U92" s="20">
        <f>IF($A92="","",IF($T92&gt;0,IFERROR(VLOOKUP($A92,'Paramètres'!$A$17:$N$116,10,FALSE)/VLOOKUP($A92,'Paramètres'!$A$17:$N$116,12,FALSE)*MAX(0,MIN(1,('Paramètres'!$B$12-MAX('Paramètres'!$B$11,VLOOKUP($A92,'Paramètres'!$A$17:$N$116,11,FALSE))+1)/365)),0),0))</f>
        <v/>
      </c>
      <c r="V92" s="20">
        <f>IF($A92="","",IF($T92&gt;0,IFERROR(VLOOKUP($A92,'Paramètres'!$A$17:$N$116,9,FALSE)*VLOOKUP($A92,'Paramètres'!$A$17:$N$116,14,FALSE),0),0))</f>
        <v/>
      </c>
      <c r="W92" s="19" t="n"/>
      <c r="X92" s="20">
        <f>IF($A92="","",SUM(U92:W92))</f>
        <v/>
      </c>
      <c r="Y92" s="20">
        <f>IF($A92="","",IF($T92&gt;0,MIN($T92,$X92),0))</f>
        <v/>
      </c>
      <c r="Z92" s="20">
        <f>IF($A92="","",$T92-$Y92)</f>
        <v/>
      </c>
      <c r="AA92" s="20">
        <f>IF($A92="","",MAX(0,$X92-$Y92))</f>
        <v/>
      </c>
      <c r="AB92" s="12" t="n"/>
    </row>
    <row r="93">
      <c r="A93" s="9" t="n"/>
      <c r="B93" s="21">
        <f>IF($A93="","",IFERROR(VLOOKUP($A93,'Paramètres'!$A$17:$N$116,2,FALSE),""))</f>
        <v/>
      </c>
      <c r="C93" s="21">
        <f>IF($A93="","",IFERROR(VLOOKUP($A93,'Paramètres'!$A$17:$N$116,3,FALSE),""))</f>
        <v/>
      </c>
      <c r="D93" s="21">
        <f>IF($A93="","",IFERROR(VLOOKUP($A93,'Paramètres'!$A$17:$N$116,4,FALSE),""))</f>
        <v/>
      </c>
      <c r="E93" s="19" t="n"/>
      <c r="F93" s="19" t="n"/>
      <c r="G93" s="19" t="n"/>
      <c r="H93" s="22">
        <f>IF($A93="","",SUM(E93:G93))</f>
        <v/>
      </c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  <c r="S93" s="22">
        <f>IF($A93="","",SUM(I93:R93))</f>
        <v/>
      </c>
      <c r="T93" s="22">
        <f>IF($A93="","",$H93-$S93)</f>
        <v/>
      </c>
      <c r="U93" s="22">
        <f>IF($A93="","",IF($T93&gt;0,IFERROR(VLOOKUP($A93,'Paramètres'!$A$17:$N$116,10,FALSE)/VLOOKUP($A93,'Paramètres'!$A$17:$N$116,12,FALSE)*MAX(0,MIN(1,('Paramètres'!$B$12-MAX('Paramètres'!$B$11,VLOOKUP($A93,'Paramètres'!$A$17:$N$116,11,FALSE))+1)/365)),0),0))</f>
        <v/>
      </c>
      <c r="V93" s="22">
        <f>IF($A93="","",IF($T93&gt;0,IFERROR(VLOOKUP($A93,'Paramètres'!$A$17:$N$116,9,FALSE)*VLOOKUP($A93,'Paramètres'!$A$17:$N$116,14,FALSE),0),0))</f>
        <v/>
      </c>
      <c r="W93" s="19" t="n"/>
      <c r="X93" s="22">
        <f>IF($A93="","",SUM(U93:W93))</f>
        <v/>
      </c>
      <c r="Y93" s="22">
        <f>IF($A93="","",IF($T93&gt;0,MIN($T93,$X93),0))</f>
        <v/>
      </c>
      <c r="Z93" s="22">
        <f>IF($A93="","",$T93-$Y93)</f>
        <v/>
      </c>
      <c r="AA93" s="22">
        <f>IF($A93="","",MAX(0,$X93-$Y93))</f>
        <v/>
      </c>
      <c r="AB93" s="12" t="n"/>
    </row>
    <row r="94">
      <c r="A94" s="9" t="n"/>
      <c r="B94" s="18">
        <f>IF($A94="","",IFERROR(VLOOKUP($A94,'Paramètres'!$A$17:$N$116,2,FALSE),""))</f>
        <v/>
      </c>
      <c r="C94" s="18">
        <f>IF($A94="","",IFERROR(VLOOKUP($A94,'Paramètres'!$A$17:$N$116,3,FALSE),""))</f>
        <v/>
      </c>
      <c r="D94" s="18">
        <f>IF($A94="","",IFERROR(VLOOKUP($A94,'Paramètres'!$A$17:$N$116,4,FALSE),""))</f>
        <v/>
      </c>
      <c r="E94" s="19" t="n"/>
      <c r="F94" s="19" t="n"/>
      <c r="G94" s="19" t="n"/>
      <c r="H94" s="20">
        <f>IF($A94="","",SUM(E94:G94))</f>
        <v/>
      </c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  <c r="S94" s="20">
        <f>IF($A94="","",SUM(I94:R94))</f>
        <v/>
      </c>
      <c r="T94" s="20">
        <f>IF($A94="","",$H94-$S94)</f>
        <v/>
      </c>
      <c r="U94" s="20">
        <f>IF($A94="","",IF($T94&gt;0,IFERROR(VLOOKUP($A94,'Paramètres'!$A$17:$N$116,10,FALSE)/VLOOKUP($A94,'Paramètres'!$A$17:$N$116,12,FALSE)*MAX(0,MIN(1,('Paramètres'!$B$12-MAX('Paramètres'!$B$11,VLOOKUP($A94,'Paramètres'!$A$17:$N$116,11,FALSE))+1)/365)),0),0))</f>
        <v/>
      </c>
      <c r="V94" s="20">
        <f>IF($A94="","",IF($T94&gt;0,IFERROR(VLOOKUP($A94,'Paramètres'!$A$17:$N$116,9,FALSE)*VLOOKUP($A94,'Paramètres'!$A$17:$N$116,14,FALSE),0),0))</f>
        <v/>
      </c>
      <c r="W94" s="19" t="n"/>
      <c r="X94" s="20">
        <f>IF($A94="","",SUM(U94:W94))</f>
        <v/>
      </c>
      <c r="Y94" s="20">
        <f>IF($A94="","",IF($T94&gt;0,MIN($T94,$X94),0))</f>
        <v/>
      </c>
      <c r="Z94" s="20">
        <f>IF($A94="","",$T94-$Y94)</f>
        <v/>
      </c>
      <c r="AA94" s="20">
        <f>IF($A94="","",MAX(0,$X94-$Y94))</f>
        <v/>
      </c>
      <c r="AB94" s="12" t="n"/>
    </row>
    <row r="95">
      <c r="A95" s="9" t="n"/>
      <c r="B95" s="21">
        <f>IF($A95="","",IFERROR(VLOOKUP($A95,'Paramètres'!$A$17:$N$116,2,FALSE),""))</f>
        <v/>
      </c>
      <c r="C95" s="21">
        <f>IF($A95="","",IFERROR(VLOOKUP($A95,'Paramètres'!$A$17:$N$116,3,FALSE),""))</f>
        <v/>
      </c>
      <c r="D95" s="21">
        <f>IF($A95="","",IFERROR(VLOOKUP($A95,'Paramètres'!$A$17:$N$116,4,FALSE),""))</f>
        <v/>
      </c>
      <c r="E95" s="19" t="n"/>
      <c r="F95" s="19" t="n"/>
      <c r="G95" s="19" t="n"/>
      <c r="H95" s="22">
        <f>IF($A95="","",SUM(E95:G95))</f>
        <v/>
      </c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  <c r="S95" s="22">
        <f>IF($A95="","",SUM(I95:R95))</f>
        <v/>
      </c>
      <c r="T95" s="22">
        <f>IF($A95="","",$H95-$S95)</f>
        <v/>
      </c>
      <c r="U95" s="22">
        <f>IF($A95="","",IF($T95&gt;0,IFERROR(VLOOKUP($A95,'Paramètres'!$A$17:$N$116,10,FALSE)/VLOOKUP($A95,'Paramètres'!$A$17:$N$116,12,FALSE)*MAX(0,MIN(1,('Paramètres'!$B$12-MAX('Paramètres'!$B$11,VLOOKUP($A95,'Paramètres'!$A$17:$N$116,11,FALSE))+1)/365)),0),0))</f>
        <v/>
      </c>
      <c r="V95" s="22">
        <f>IF($A95="","",IF($T95&gt;0,IFERROR(VLOOKUP($A95,'Paramètres'!$A$17:$N$116,9,FALSE)*VLOOKUP($A95,'Paramètres'!$A$17:$N$116,14,FALSE),0),0))</f>
        <v/>
      </c>
      <c r="W95" s="19" t="n"/>
      <c r="X95" s="22">
        <f>IF($A95="","",SUM(U95:W95))</f>
        <v/>
      </c>
      <c r="Y95" s="22">
        <f>IF($A95="","",IF($T95&gt;0,MIN($T95,$X95),0))</f>
        <v/>
      </c>
      <c r="Z95" s="22">
        <f>IF($A95="","",$T95-$Y95)</f>
        <v/>
      </c>
      <c r="AA95" s="22">
        <f>IF($A95="","",MAX(0,$X95-$Y95))</f>
        <v/>
      </c>
      <c r="AB95" s="12" t="n"/>
    </row>
    <row r="96">
      <c r="A96" s="9" t="n"/>
      <c r="B96" s="18">
        <f>IF($A96="","",IFERROR(VLOOKUP($A96,'Paramètres'!$A$17:$N$116,2,FALSE),""))</f>
        <v/>
      </c>
      <c r="C96" s="18">
        <f>IF($A96="","",IFERROR(VLOOKUP($A96,'Paramètres'!$A$17:$N$116,3,FALSE),""))</f>
        <v/>
      </c>
      <c r="D96" s="18">
        <f>IF($A96="","",IFERROR(VLOOKUP($A96,'Paramètres'!$A$17:$N$116,4,FALSE),""))</f>
        <v/>
      </c>
      <c r="E96" s="19" t="n"/>
      <c r="F96" s="19" t="n"/>
      <c r="G96" s="19" t="n"/>
      <c r="H96" s="20">
        <f>IF($A96="","",SUM(E96:G96))</f>
        <v/>
      </c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  <c r="S96" s="20">
        <f>IF($A96="","",SUM(I96:R96))</f>
        <v/>
      </c>
      <c r="T96" s="20">
        <f>IF($A96="","",$H96-$S96)</f>
        <v/>
      </c>
      <c r="U96" s="20">
        <f>IF($A96="","",IF($T96&gt;0,IFERROR(VLOOKUP($A96,'Paramètres'!$A$17:$N$116,10,FALSE)/VLOOKUP($A96,'Paramètres'!$A$17:$N$116,12,FALSE)*MAX(0,MIN(1,('Paramètres'!$B$12-MAX('Paramètres'!$B$11,VLOOKUP($A96,'Paramètres'!$A$17:$N$116,11,FALSE))+1)/365)),0),0))</f>
        <v/>
      </c>
      <c r="V96" s="20">
        <f>IF($A96="","",IF($T96&gt;0,IFERROR(VLOOKUP($A96,'Paramètres'!$A$17:$N$116,9,FALSE)*VLOOKUP($A96,'Paramètres'!$A$17:$N$116,14,FALSE),0),0))</f>
        <v/>
      </c>
      <c r="W96" s="19" t="n"/>
      <c r="X96" s="20">
        <f>IF($A96="","",SUM(U96:W96))</f>
        <v/>
      </c>
      <c r="Y96" s="20">
        <f>IF($A96="","",IF($T96&gt;0,MIN($T96,$X96),0))</f>
        <v/>
      </c>
      <c r="Z96" s="20">
        <f>IF($A96="","",$T96-$Y96)</f>
        <v/>
      </c>
      <c r="AA96" s="20">
        <f>IF($A96="","",MAX(0,$X96-$Y96))</f>
        <v/>
      </c>
      <c r="AB96" s="12" t="n"/>
    </row>
    <row r="97">
      <c r="A97" s="9" t="n"/>
      <c r="B97" s="21">
        <f>IF($A97="","",IFERROR(VLOOKUP($A97,'Paramètres'!$A$17:$N$116,2,FALSE),""))</f>
        <v/>
      </c>
      <c r="C97" s="21">
        <f>IF($A97="","",IFERROR(VLOOKUP($A97,'Paramètres'!$A$17:$N$116,3,FALSE),""))</f>
        <v/>
      </c>
      <c r="D97" s="21">
        <f>IF($A97="","",IFERROR(VLOOKUP($A97,'Paramètres'!$A$17:$N$116,4,FALSE),""))</f>
        <v/>
      </c>
      <c r="E97" s="19" t="n"/>
      <c r="F97" s="19" t="n"/>
      <c r="G97" s="19" t="n"/>
      <c r="H97" s="22">
        <f>IF($A97="","",SUM(E97:G97))</f>
        <v/>
      </c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  <c r="S97" s="22">
        <f>IF($A97="","",SUM(I97:R97))</f>
        <v/>
      </c>
      <c r="T97" s="22">
        <f>IF($A97="","",$H97-$S97)</f>
        <v/>
      </c>
      <c r="U97" s="22">
        <f>IF($A97="","",IF($T97&gt;0,IFERROR(VLOOKUP($A97,'Paramètres'!$A$17:$N$116,10,FALSE)/VLOOKUP($A97,'Paramètres'!$A$17:$N$116,12,FALSE)*MAX(0,MIN(1,('Paramètres'!$B$12-MAX('Paramètres'!$B$11,VLOOKUP($A97,'Paramètres'!$A$17:$N$116,11,FALSE))+1)/365)),0),0))</f>
        <v/>
      </c>
      <c r="V97" s="22">
        <f>IF($A97="","",IF($T97&gt;0,IFERROR(VLOOKUP($A97,'Paramètres'!$A$17:$N$116,9,FALSE)*VLOOKUP($A97,'Paramètres'!$A$17:$N$116,14,FALSE),0),0))</f>
        <v/>
      </c>
      <c r="W97" s="19" t="n"/>
      <c r="X97" s="22">
        <f>IF($A97="","",SUM(U97:W97))</f>
        <v/>
      </c>
      <c r="Y97" s="22">
        <f>IF($A97="","",IF($T97&gt;0,MIN($T97,$X97),0))</f>
        <v/>
      </c>
      <c r="Z97" s="22">
        <f>IF($A97="","",$T97-$Y97)</f>
        <v/>
      </c>
      <c r="AA97" s="22">
        <f>IF($A97="","",MAX(0,$X97-$Y97))</f>
        <v/>
      </c>
      <c r="AB97" s="12" t="n"/>
    </row>
    <row r="98">
      <c r="A98" s="9" t="n"/>
      <c r="B98" s="18">
        <f>IF($A98="","",IFERROR(VLOOKUP($A98,'Paramètres'!$A$17:$N$116,2,FALSE),""))</f>
        <v/>
      </c>
      <c r="C98" s="18">
        <f>IF($A98="","",IFERROR(VLOOKUP($A98,'Paramètres'!$A$17:$N$116,3,FALSE),""))</f>
        <v/>
      </c>
      <c r="D98" s="18">
        <f>IF($A98="","",IFERROR(VLOOKUP($A98,'Paramètres'!$A$17:$N$116,4,FALSE),""))</f>
        <v/>
      </c>
      <c r="E98" s="19" t="n"/>
      <c r="F98" s="19" t="n"/>
      <c r="G98" s="19" t="n"/>
      <c r="H98" s="20">
        <f>IF($A98="","",SUM(E98:G98))</f>
        <v/>
      </c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  <c r="S98" s="20">
        <f>IF($A98="","",SUM(I98:R98))</f>
        <v/>
      </c>
      <c r="T98" s="20">
        <f>IF($A98="","",$H98-$S98)</f>
        <v/>
      </c>
      <c r="U98" s="20">
        <f>IF($A98="","",IF($T98&gt;0,IFERROR(VLOOKUP($A98,'Paramètres'!$A$17:$N$116,10,FALSE)/VLOOKUP($A98,'Paramètres'!$A$17:$N$116,12,FALSE)*MAX(0,MIN(1,('Paramètres'!$B$12-MAX('Paramètres'!$B$11,VLOOKUP($A98,'Paramètres'!$A$17:$N$116,11,FALSE))+1)/365)),0),0))</f>
        <v/>
      </c>
      <c r="V98" s="20">
        <f>IF($A98="","",IF($T98&gt;0,IFERROR(VLOOKUP($A98,'Paramètres'!$A$17:$N$116,9,FALSE)*VLOOKUP($A98,'Paramètres'!$A$17:$N$116,14,FALSE),0),0))</f>
        <v/>
      </c>
      <c r="W98" s="19" t="n"/>
      <c r="X98" s="20">
        <f>IF($A98="","",SUM(U98:W98))</f>
        <v/>
      </c>
      <c r="Y98" s="20">
        <f>IF($A98="","",IF($T98&gt;0,MIN($T98,$X98),0))</f>
        <v/>
      </c>
      <c r="Z98" s="20">
        <f>IF($A98="","",$T98-$Y98)</f>
        <v/>
      </c>
      <c r="AA98" s="20">
        <f>IF($A98="","",MAX(0,$X98-$Y98))</f>
        <v/>
      </c>
      <c r="AB98" s="12" t="n"/>
    </row>
    <row r="99">
      <c r="A99" s="9" t="n"/>
      <c r="B99" s="21">
        <f>IF($A99="","",IFERROR(VLOOKUP($A99,'Paramètres'!$A$17:$N$116,2,FALSE),""))</f>
        <v/>
      </c>
      <c r="C99" s="21">
        <f>IF($A99="","",IFERROR(VLOOKUP($A99,'Paramètres'!$A$17:$N$116,3,FALSE),""))</f>
        <v/>
      </c>
      <c r="D99" s="21">
        <f>IF($A99="","",IFERROR(VLOOKUP($A99,'Paramètres'!$A$17:$N$116,4,FALSE),""))</f>
        <v/>
      </c>
      <c r="E99" s="19" t="n"/>
      <c r="F99" s="19" t="n"/>
      <c r="G99" s="19" t="n"/>
      <c r="H99" s="22">
        <f>IF($A99="","",SUM(E99:G99))</f>
        <v/>
      </c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  <c r="S99" s="22">
        <f>IF($A99="","",SUM(I99:R99))</f>
        <v/>
      </c>
      <c r="T99" s="22">
        <f>IF($A99="","",$H99-$S99)</f>
        <v/>
      </c>
      <c r="U99" s="22">
        <f>IF($A99="","",IF($T99&gt;0,IFERROR(VLOOKUP($A99,'Paramètres'!$A$17:$N$116,10,FALSE)/VLOOKUP($A99,'Paramètres'!$A$17:$N$116,12,FALSE)*MAX(0,MIN(1,('Paramètres'!$B$12-MAX('Paramètres'!$B$11,VLOOKUP($A99,'Paramètres'!$A$17:$N$116,11,FALSE))+1)/365)),0),0))</f>
        <v/>
      </c>
      <c r="V99" s="22">
        <f>IF($A99="","",IF($T99&gt;0,IFERROR(VLOOKUP($A99,'Paramètres'!$A$17:$N$116,9,FALSE)*VLOOKUP($A99,'Paramètres'!$A$17:$N$116,14,FALSE),0),0))</f>
        <v/>
      </c>
      <c r="W99" s="19" t="n"/>
      <c r="X99" s="22">
        <f>IF($A99="","",SUM(U99:W99))</f>
        <v/>
      </c>
      <c r="Y99" s="22">
        <f>IF($A99="","",IF($T99&gt;0,MIN($T99,$X99),0))</f>
        <v/>
      </c>
      <c r="Z99" s="22">
        <f>IF($A99="","",$T99-$Y99)</f>
        <v/>
      </c>
      <c r="AA99" s="22">
        <f>IF($A99="","",MAX(0,$X99-$Y99))</f>
        <v/>
      </c>
      <c r="AB99" s="12" t="n"/>
    </row>
    <row r="100">
      <c r="A100" s="9" t="n"/>
      <c r="B100" s="18">
        <f>IF($A100="","",IFERROR(VLOOKUP($A100,'Paramètres'!$A$17:$N$116,2,FALSE),""))</f>
        <v/>
      </c>
      <c r="C100" s="18">
        <f>IF($A100="","",IFERROR(VLOOKUP($A100,'Paramètres'!$A$17:$N$116,3,FALSE),""))</f>
        <v/>
      </c>
      <c r="D100" s="18">
        <f>IF($A100="","",IFERROR(VLOOKUP($A100,'Paramètres'!$A$17:$N$116,4,FALSE),""))</f>
        <v/>
      </c>
      <c r="E100" s="19" t="n"/>
      <c r="F100" s="19" t="n"/>
      <c r="G100" s="19" t="n"/>
      <c r="H100" s="20">
        <f>IF($A100="","",SUM(E100:G100))</f>
        <v/>
      </c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  <c r="S100" s="20">
        <f>IF($A100="","",SUM(I100:R100))</f>
        <v/>
      </c>
      <c r="T100" s="20">
        <f>IF($A100="","",$H100-$S100)</f>
        <v/>
      </c>
      <c r="U100" s="20">
        <f>IF($A100="","",IF($T100&gt;0,IFERROR(VLOOKUP($A100,'Paramètres'!$A$17:$N$116,10,FALSE)/VLOOKUP($A100,'Paramètres'!$A$17:$N$116,12,FALSE)*MAX(0,MIN(1,('Paramètres'!$B$12-MAX('Paramètres'!$B$11,VLOOKUP($A100,'Paramètres'!$A$17:$N$116,11,FALSE))+1)/365)),0),0))</f>
        <v/>
      </c>
      <c r="V100" s="20">
        <f>IF($A100="","",IF($T100&gt;0,IFERROR(VLOOKUP($A100,'Paramètres'!$A$17:$N$116,9,FALSE)*VLOOKUP($A100,'Paramètres'!$A$17:$N$116,14,FALSE),0),0))</f>
        <v/>
      </c>
      <c r="W100" s="19" t="n"/>
      <c r="X100" s="20">
        <f>IF($A100="","",SUM(U100:W100))</f>
        <v/>
      </c>
      <c r="Y100" s="20">
        <f>IF($A100="","",IF($T100&gt;0,MIN($T100,$X100),0))</f>
        <v/>
      </c>
      <c r="Z100" s="20">
        <f>IF($A100="","",$T100-$Y100)</f>
        <v/>
      </c>
      <c r="AA100" s="20">
        <f>IF($A100="","",MAX(0,$X100-$Y100))</f>
        <v/>
      </c>
      <c r="AB100" s="12" t="n"/>
    </row>
    <row r="101">
      <c r="A101" s="9" t="n"/>
      <c r="B101" s="21">
        <f>IF($A101="","",IFERROR(VLOOKUP($A101,'Paramètres'!$A$17:$N$116,2,FALSE),""))</f>
        <v/>
      </c>
      <c r="C101" s="21">
        <f>IF($A101="","",IFERROR(VLOOKUP($A101,'Paramètres'!$A$17:$N$116,3,FALSE),""))</f>
        <v/>
      </c>
      <c r="D101" s="21">
        <f>IF($A101="","",IFERROR(VLOOKUP($A101,'Paramètres'!$A$17:$N$116,4,FALSE),""))</f>
        <v/>
      </c>
      <c r="E101" s="19" t="n"/>
      <c r="F101" s="19" t="n"/>
      <c r="G101" s="19" t="n"/>
      <c r="H101" s="22">
        <f>IF($A101="","",SUM(E101:G101))</f>
        <v/>
      </c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  <c r="S101" s="22">
        <f>IF($A101="","",SUM(I101:R101))</f>
        <v/>
      </c>
      <c r="T101" s="22">
        <f>IF($A101="","",$H101-$S101)</f>
        <v/>
      </c>
      <c r="U101" s="22">
        <f>IF($A101="","",IF($T101&gt;0,IFERROR(VLOOKUP($A101,'Paramètres'!$A$17:$N$116,10,FALSE)/VLOOKUP($A101,'Paramètres'!$A$17:$N$116,12,FALSE)*MAX(0,MIN(1,('Paramètres'!$B$12-MAX('Paramètres'!$B$11,VLOOKUP($A101,'Paramètres'!$A$17:$N$116,11,FALSE))+1)/365)),0),0))</f>
        <v/>
      </c>
      <c r="V101" s="22">
        <f>IF($A101="","",IF($T101&gt;0,IFERROR(VLOOKUP($A101,'Paramètres'!$A$17:$N$116,9,FALSE)*VLOOKUP($A101,'Paramètres'!$A$17:$N$116,14,FALSE),0),0))</f>
        <v/>
      </c>
      <c r="W101" s="19" t="n"/>
      <c r="X101" s="22">
        <f>IF($A101="","",SUM(U101:W101))</f>
        <v/>
      </c>
      <c r="Y101" s="22">
        <f>IF($A101="","",IF($T101&gt;0,MIN($T101,$X101),0))</f>
        <v/>
      </c>
      <c r="Z101" s="22">
        <f>IF($A101="","",$T101-$Y101)</f>
        <v/>
      </c>
      <c r="AA101" s="22">
        <f>IF($A101="","",MAX(0,$X101-$Y101))</f>
        <v/>
      </c>
      <c r="AB101" s="12" t="n"/>
    </row>
    <row r="102">
      <c r="A102" s="9" t="n"/>
      <c r="B102" s="18">
        <f>IF($A102="","",IFERROR(VLOOKUP($A102,'Paramètres'!$A$17:$N$116,2,FALSE),""))</f>
        <v/>
      </c>
      <c r="C102" s="18">
        <f>IF($A102="","",IFERROR(VLOOKUP($A102,'Paramètres'!$A$17:$N$116,3,FALSE),""))</f>
        <v/>
      </c>
      <c r="D102" s="18">
        <f>IF($A102="","",IFERROR(VLOOKUP($A102,'Paramètres'!$A$17:$N$116,4,FALSE),""))</f>
        <v/>
      </c>
      <c r="E102" s="19" t="n"/>
      <c r="F102" s="19" t="n"/>
      <c r="G102" s="19" t="n"/>
      <c r="H102" s="20">
        <f>IF($A102="","",SUM(E102:G102))</f>
        <v/>
      </c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  <c r="S102" s="20">
        <f>IF($A102="","",SUM(I102:R102))</f>
        <v/>
      </c>
      <c r="T102" s="20">
        <f>IF($A102="","",$H102-$S102)</f>
        <v/>
      </c>
      <c r="U102" s="20">
        <f>IF($A102="","",IF($T102&gt;0,IFERROR(VLOOKUP($A102,'Paramètres'!$A$17:$N$116,10,FALSE)/VLOOKUP($A102,'Paramètres'!$A$17:$N$116,12,FALSE)*MAX(0,MIN(1,('Paramètres'!$B$12-MAX('Paramètres'!$B$11,VLOOKUP($A102,'Paramètres'!$A$17:$N$116,11,FALSE))+1)/365)),0),0))</f>
        <v/>
      </c>
      <c r="V102" s="20">
        <f>IF($A102="","",IF($T102&gt;0,IFERROR(VLOOKUP($A102,'Paramètres'!$A$17:$N$116,9,FALSE)*VLOOKUP($A102,'Paramètres'!$A$17:$N$116,14,FALSE),0),0))</f>
        <v/>
      </c>
      <c r="W102" s="19" t="n"/>
      <c r="X102" s="20">
        <f>IF($A102="","",SUM(U102:W102))</f>
        <v/>
      </c>
      <c r="Y102" s="20">
        <f>IF($A102="","",IF($T102&gt;0,MIN($T102,$X102),0))</f>
        <v/>
      </c>
      <c r="Z102" s="20">
        <f>IF($A102="","",$T102-$Y102)</f>
        <v/>
      </c>
      <c r="AA102" s="20">
        <f>IF($A102="","",MAX(0,$X102-$Y102))</f>
        <v/>
      </c>
      <c r="AB102" s="12" t="n"/>
    </row>
    <row r="103">
      <c r="A103" s="9" t="n"/>
      <c r="B103" s="21">
        <f>IF($A103="","",IFERROR(VLOOKUP($A103,'Paramètres'!$A$17:$N$116,2,FALSE),""))</f>
        <v/>
      </c>
      <c r="C103" s="21">
        <f>IF($A103="","",IFERROR(VLOOKUP($A103,'Paramètres'!$A$17:$N$116,3,FALSE),""))</f>
        <v/>
      </c>
      <c r="D103" s="21">
        <f>IF($A103="","",IFERROR(VLOOKUP($A103,'Paramètres'!$A$17:$N$116,4,FALSE),""))</f>
        <v/>
      </c>
      <c r="E103" s="19" t="n"/>
      <c r="F103" s="19" t="n"/>
      <c r="G103" s="19" t="n"/>
      <c r="H103" s="22">
        <f>IF($A103="","",SUM(E103:G103))</f>
        <v/>
      </c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  <c r="S103" s="22">
        <f>IF($A103="","",SUM(I103:R103))</f>
        <v/>
      </c>
      <c r="T103" s="22">
        <f>IF($A103="","",$H103-$S103)</f>
        <v/>
      </c>
      <c r="U103" s="22">
        <f>IF($A103="","",IF($T103&gt;0,IFERROR(VLOOKUP($A103,'Paramètres'!$A$17:$N$116,10,FALSE)/VLOOKUP($A103,'Paramètres'!$A$17:$N$116,12,FALSE)*MAX(0,MIN(1,('Paramètres'!$B$12-MAX('Paramètres'!$B$11,VLOOKUP($A103,'Paramètres'!$A$17:$N$116,11,FALSE))+1)/365)),0),0))</f>
        <v/>
      </c>
      <c r="V103" s="22">
        <f>IF($A103="","",IF($T103&gt;0,IFERROR(VLOOKUP($A103,'Paramètres'!$A$17:$N$116,9,FALSE)*VLOOKUP($A103,'Paramètres'!$A$17:$N$116,14,FALSE),0),0))</f>
        <v/>
      </c>
      <c r="W103" s="19" t="n"/>
      <c r="X103" s="22">
        <f>IF($A103="","",SUM(U103:W103))</f>
        <v/>
      </c>
      <c r="Y103" s="22">
        <f>IF($A103="","",IF($T103&gt;0,MIN($T103,$X103),0))</f>
        <v/>
      </c>
      <c r="Z103" s="22">
        <f>IF($A103="","",$T103-$Y103)</f>
        <v/>
      </c>
      <c r="AA103" s="22">
        <f>IF($A103="","",MAX(0,$X103-$Y103))</f>
        <v/>
      </c>
      <c r="AB103" s="12" t="n"/>
    </row>
  </sheetData>
  <autoFilter ref="A3:AB103"/>
  <mergeCells count="1">
    <mergeCell ref="A1:AB1"/>
  </mergeCells>
  <conditionalFormatting sqref="I4:R103">
    <cfRule type="expression" priority="1" dxfId="0">
      <formula>I4&lt;0</formula>
    </cfRule>
  </conditionalFormatting>
  <conditionalFormatting sqref="Z4:Z103">
    <cfRule type="expression" priority="2" dxfId="0">
      <formula>AND($A4&lt;&gt;"",$Z4&gt;'Paramètres'!$B$13)</formula>
    </cfRule>
    <cfRule type="expression" priority="4" dxfId="1">
      <formula>AND($A4&lt;&gt;"",$Z4&lt;=0)</formula>
    </cfRule>
  </conditionalFormatting>
  <conditionalFormatting sqref="X4:X103">
    <cfRule type="expression" priority="3" dxfId="0">
      <formula>AND($A4&lt;&gt;"",$X4&gt;$T4)</formula>
    </cfRule>
  </conditionalFormatting>
  <dataValidations count="2">
    <dataValidation sqref="A4:A103" showErrorMessage="1" showInputMessage="1" allowBlank="1" type="list">
      <formula1>'Paramètres'!$A$17:$A$116</formula1>
    </dataValidation>
    <dataValidation sqref="E4:W103" showErrorMessage="1" showInputMessage="1" allowBlank="1" type="decimal" operator="between">
      <formula1>-1000000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4" customWidth="1" min="3" max="3"/>
    <col width="35" customWidth="1" min="4" max="4"/>
    <col width="18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28" customHeight="1">
      <c r="A1" s="1" t="inlineStr">
        <is>
          <t>Synthèse annuelle LMNP au réel simplifié — 2026</t>
        </is>
      </c>
    </row>
    <row r="2"/>
    <row r="3">
      <c r="A3" s="11" t="inlineStr">
        <is>
          <t>Indicateur</t>
        </is>
      </c>
      <c r="B3" s="11" t="inlineStr">
        <is>
          <t>Valeur</t>
        </is>
      </c>
      <c r="D3" s="2" t="inlineStr">
        <is>
          <t>Répartition des charges déductibles</t>
        </is>
      </c>
      <c r="E3" s="3" t="n"/>
    </row>
    <row r="4">
      <c r="A4" s="4" t="inlineStr">
        <is>
          <t>Recettes totales LMNP</t>
        </is>
      </c>
      <c r="B4" s="23">
        <f>SUM('Exploitation 2026'!$H$4:$H$103)</f>
        <v/>
      </c>
      <c r="D4" s="11" t="inlineStr">
        <is>
          <t>Catégorie</t>
        </is>
      </c>
      <c r="E4" s="11" t="inlineStr">
        <is>
          <t>Montant</t>
        </is>
      </c>
    </row>
    <row r="5">
      <c r="A5" s="4" t="inlineStr">
        <is>
          <t>Charges déductibles hors amortissement</t>
        </is>
      </c>
      <c r="B5" s="24">
        <f>SUM('Exploitation 2026'!$S$4:$S$103)</f>
        <v/>
      </c>
      <c r="D5" s="18" t="inlineStr">
        <is>
          <t>Intérêts d’emprunt</t>
        </is>
      </c>
      <c r="E5" s="20">
        <f>SUM('Exploitation 2026'!$I$4:$I$103)</f>
        <v/>
      </c>
    </row>
    <row r="6">
      <c r="A6" s="4" t="inlineStr">
        <is>
          <t>Résultat avant amortissement</t>
        </is>
      </c>
      <c r="B6" s="24">
        <f>SUM('Exploitation 2026'!$T$4:$T$103)</f>
        <v/>
      </c>
      <c r="D6" s="21" t="inlineStr">
        <is>
          <t>Assurance propriétaire non occupant</t>
        </is>
      </c>
      <c r="E6" s="22">
        <f>SUM('Exploitation 2026'!$J$4:$J$103)</f>
        <v/>
      </c>
    </row>
    <row r="7">
      <c r="A7" s="4" t="inlineStr">
        <is>
          <t>Amortissement théorique</t>
        </is>
      </c>
      <c r="B7" s="24">
        <f>SUM('Exploitation 2026'!$X$4:$X$103)</f>
        <v/>
      </c>
      <c r="D7" s="18" t="inlineStr">
        <is>
          <t>Taxe foncière</t>
        </is>
      </c>
      <c r="E7" s="20">
        <f>SUM('Exploitation 2026'!$K$4:$K$103)</f>
        <v/>
      </c>
    </row>
    <row r="8">
      <c r="A8" s="4" t="inlineStr">
        <is>
          <t>Amortissement imputé</t>
        </is>
      </c>
      <c r="B8" s="24">
        <f>SUM('Exploitation 2026'!$Y$4:$Y$103)</f>
        <v/>
      </c>
      <c r="D8" s="21" t="inlineStr">
        <is>
          <t>Copropriété non récupérable</t>
        </is>
      </c>
      <c r="E8" s="22">
        <f>SUM('Exploitation 2026'!$L$4:$L$103)</f>
        <v/>
      </c>
    </row>
    <row r="9">
      <c r="A9" s="4" t="inlineStr">
        <is>
          <t>Amortissement reportable</t>
        </is>
      </c>
      <c r="B9" s="24">
        <f>SUM('Exploitation 2026'!$AA$4:$AA$103)</f>
        <v/>
      </c>
      <c r="D9" s="18" t="inlineStr">
        <is>
          <t>Charges récupérables non refacturées</t>
        </is>
      </c>
      <c r="E9" s="20">
        <f>SUM('Exploitation 2026'!$M$4:$M$103)</f>
        <v/>
      </c>
    </row>
    <row r="10">
      <c r="A10" s="4" t="inlineStr">
        <is>
          <t>Résultat fiscal LMNP</t>
        </is>
      </c>
      <c r="B10" s="23">
        <f>SUM('Exploitation 2026'!$Z$4:$Z$103)</f>
        <v/>
      </c>
      <c r="D10" s="21" t="inlineStr">
        <is>
          <t>Frais de gestion</t>
        </is>
      </c>
      <c r="E10" s="22">
        <f>SUM('Exploitation 2026'!$N$4:$N$103)</f>
        <v/>
      </c>
    </row>
    <row r="11">
      <c r="A11" s="4" t="inlineStr">
        <is>
          <t>Taux de charges sur recettes</t>
        </is>
      </c>
      <c r="B11" s="25">
        <f>IFERROR(IF($B$4=0,0,$B$5/$B$4),0)</f>
        <v/>
      </c>
      <c r="D11" s="18" t="inlineStr">
        <is>
          <t>Frais de comptabilité</t>
        </is>
      </c>
      <c r="E11" s="20">
        <f>SUM('Exploitation 2026'!$O$4:$O$103)</f>
        <v/>
      </c>
    </row>
    <row r="12">
      <c r="A12" s="4" t="inlineStr">
        <is>
          <t>Nombre de biens exploités</t>
        </is>
      </c>
      <c r="B12" s="26">
        <f>COUNTIF('Exploitation 2026'!$A$4:$A$103,"&lt;&gt;")</f>
        <v/>
      </c>
      <c r="D12" s="21" t="inlineStr">
        <is>
          <t>Entretien et réparations</t>
        </is>
      </c>
      <c r="E12" s="22">
        <f>SUM('Exploitation 2026'!$P$4:$P$103)</f>
        <v/>
      </c>
    </row>
    <row r="13">
      <c r="A13" s="4" t="inlineStr">
        <is>
          <t>Nombre de biens bénéficiaires</t>
        </is>
      </c>
      <c r="B13" s="26">
        <f>COUNTIF('Exploitation 2026'!$Z$4:$Z$103,"&gt;0")</f>
        <v/>
      </c>
      <c r="D13" s="18" t="inlineStr">
        <is>
          <t>Publicité et frais de location</t>
        </is>
      </c>
      <c r="E13" s="20">
        <f>SUM('Exploitation 2026'!$Q$4:$Q$103)</f>
        <v/>
      </c>
    </row>
    <row r="14">
      <c r="D14" s="21" t="inlineStr">
        <is>
          <t>Autres charges déductibles</t>
        </is>
      </c>
      <c r="E14" s="22">
        <f>SUM('Exploitation 2026'!$R$4:$R$103)</f>
        <v/>
      </c>
    </row>
    <row r="15"/>
    <row r="16">
      <c r="A16" s="2" t="inlineStr">
        <is>
          <t>Note importante</t>
        </is>
      </c>
    </row>
    <row r="17" ht="44" customHeight="1">
      <c r="A17" s="27" t="inlineStr">
        <is>
          <t>Le résultat LMNP au réel simplifié est indicatif et doit être rapproché de la liasse fiscale, notamment du formulaire 2031 et des tableaux 2033, avec l’aide d’un expert-comptable.</t>
        </is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49" customWidth="1" min="3" max="3"/>
    <col width="56" customWidth="1" min="4" max="4"/>
  </cols>
  <sheetData>
    <row r="1" ht="28" customHeight="1">
      <c r="A1" s="1" t="inlineStr">
        <is>
          <t>Mode d’emploi — Calcul du résultat LMNP au réel simplifié</t>
        </is>
      </c>
    </row>
    <row r="2"/>
    <row r="3">
      <c r="A3" s="11" t="inlineStr">
        <is>
          <t>Feuille</t>
        </is>
      </c>
      <c r="B3" s="11" t="inlineStr">
        <is>
          <t>Utilisation</t>
        </is>
      </c>
      <c r="C3" s="11" t="inlineStr">
        <is>
          <t>Saisie attendue</t>
        </is>
      </c>
      <c r="D3" s="11" t="inlineStr">
        <is>
          <t>Contrôles et calculs</t>
        </is>
      </c>
    </row>
    <row r="4" ht="64" customHeight="1">
      <c r="A4" s="28" t="inlineStr">
        <is>
          <t>Paramètres</t>
        </is>
      </c>
      <c r="B4" s="28" t="inlineStr">
        <is>
          <t>Centralise les hypothèses fiscales et le référentiel des logements.</t>
        </is>
      </c>
      <c r="C4" s="28" t="inlineStr">
        <is>
          <t>Renseigner ou contrôler les cellules jaunes : paramètres, caractéristiques du bien, prix, terrain, date et durées d’amortissement.</t>
        </is>
      </c>
      <c r="D4" s="28" t="inlineStr">
        <is>
          <t>La valeur amortissable du bâti correspond au prix d’acquisition diminué du terrain. Le taux du mobilier est calculé à partir de sa durée.</t>
        </is>
      </c>
    </row>
    <row r="5" ht="64" customHeight="1">
      <c r="A5" s="29" t="inlineStr">
        <is>
          <t>Exploitation 2026</t>
        </is>
      </c>
      <c r="B5" s="29" t="inlineStr">
        <is>
          <t>Enregistrer une ligne annuelle par bien exploité.</t>
        </is>
      </c>
      <c r="C5" s="29" t="inlineStr">
        <is>
          <t>Choisir l’ID du bien puis saisir les recettes, charges déductibles, amortissements de travaux et commentaire dans les cellules jaunes.</t>
        </is>
      </c>
      <c r="D5" s="29" t="inlineStr">
        <is>
          <t>Adresse, ville et bailleur sont récupérés du référentiel. Les recettes, charges, résultat et amortissements imputables sont calculés automatiquement.</t>
        </is>
      </c>
    </row>
    <row r="6" ht="64" customHeight="1">
      <c r="A6" s="28" t="inlineStr">
        <is>
          <t>Synthèse LMNP</t>
        </is>
      </c>
      <c r="B6" s="28" t="inlineStr">
        <is>
          <t>Consulter les agrégats annuels nécessaires au suivi fiscal.</t>
        </is>
      </c>
      <c r="C6" s="28" t="inlineStr">
        <is>
          <t>Aucune saisie requise.</t>
        </is>
      </c>
      <c r="D6" s="28" t="inlineStr">
        <is>
          <t>Les indicateurs et graphiques couvrent les 100 lignes préparées. Les lignes vierges ne génèrent ni montant ni erreur.</t>
        </is>
      </c>
    </row>
    <row r="7" ht="64" customHeight="1">
      <c r="A7" s="29" t="inlineStr">
        <is>
          <t>Amortissements</t>
        </is>
      </c>
      <c r="B7" s="29" t="inlineStr">
        <is>
          <t>Vérifier les montants annuels retenus avant déclaration.</t>
        </is>
      </c>
      <c r="C7" s="29" t="inlineStr">
        <is>
          <t>Saisir l’amortissement des travaux lorsque des travaux immobilisés existent.</t>
        </is>
      </c>
      <c r="D7" s="29" t="inlineStr">
        <is>
          <t>L’amortissement imputable est plafonné au résultat avant amortissement. L’excédent est présenté comme amortissement reportable.</t>
        </is>
      </c>
    </row>
    <row r="8" ht="64" customHeight="1">
      <c r="A8" s="28" t="inlineStr">
        <is>
          <t>Alerte fiscale</t>
        </is>
      </c>
      <c r="B8" s="28" t="inlineStr">
        <is>
          <t>Examiner les cellules mises en évidence.</t>
        </is>
      </c>
      <c r="C8" s="28" t="inlineStr">
        <is>
          <t>Corriger toute charge négative ou information incohérente.</t>
        </is>
      </c>
      <c r="D8" s="28" t="inlineStr">
        <is>
          <t>Une alerte rouge apparaît notamment en cas de résultat fiscal positif supérieur au seuil paramétré ou d’amortissement théorique excédant le résultat avant amortissement.</t>
        </is>
      </c>
    </row>
    <row r="9" ht="64" customHeight="1">
      <c r="A9" s="29" t="inlineStr">
        <is>
          <t>Déclaration</t>
        </is>
      </c>
      <c r="B9" s="29" t="inlineStr">
        <is>
          <t>Utiliser ce fichier comme outil de préparation et de contrôle.</t>
        </is>
      </c>
      <c r="C9" s="29" t="inlineStr">
        <is>
          <t>Conserver les justificatifs de recettes, charges, immobilisations et amortissements.</t>
        </is>
      </c>
      <c r="D9" s="29" t="inlineStr">
        <is>
          <t>Le résultat est indicatif et doit être rapproché de la liasse fiscale, du formulaire 2031 et des tableaux 2033 avec un expert-comptable.</t>
        </is>
      </c>
    </row>
    <row r="10"/>
    <row r="11"/>
    <row r="12">
      <c r="A12" s="2" t="inlineStr">
        <is>
          <t>Repères de saisie</t>
        </is>
      </c>
    </row>
    <row r="13">
      <c r="A13" s="30" t="inlineStr">
        <is>
          <t>Cellules jaunes</t>
        </is>
      </c>
      <c r="B13" s="12" t="inlineStr">
        <is>
          <t>Données modifiables par l’utilisateur.</t>
        </is>
      </c>
    </row>
    <row r="14">
      <c r="A14" s="31" t="inlineStr">
        <is>
          <t>Cellules blanches ou turquoise</t>
        </is>
      </c>
      <c r="B14" s="21" t="inlineStr">
        <is>
          <t>Formules, contrôles ou résultats calculés automatiquement.</t>
        </is>
      </c>
    </row>
    <row r="15">
      <c r="A15" s="31" t="inlineStr">
        <is>
          <t>Format des dates</t>
        </is>
      </c>
      <c r="B15" s="21" t="inlineStr">
        <is>
          <t>JJ/MM/AAAA</t>
        </is>
      </c>
    </row>
    <row r="16">
      <c r="A16" s="31" t="inlineStr">
        <is>
          <t>Format des montants</t>
        </is>
      </c>
      <c r="B16" s="21" t="inlineStr">
        <is>
          <t>1 234,56 €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2026-09-07T10:36:26Z</dcterms:created>
  <dcterms:modified xmlns:dcterms="http://purl.org/dc/terms/" xmlns:xsi="http://www.w3.org/2001/XMLSchema-instance" xsi:type="dcterms:W3CDTF">2026-09-07T10:36:26Z</dcterms:modified>
</cp:coreProperties>
</file>