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ens et charges" sheetId="1" state="visible" r:id="rId1"/>
    <sheet xmlns:r="http://schemas.openxmlformats.org/officeDocument/2006/relationships" name="Synthèse fiscale" sheetId="2" state="visible" r:id="rId2"/>
    <sheet xmlns:r="http://schemas.openxmlformats.org/officeDocument/2006/relationships" name="Instructions" sheetId="3" state="visible" r:id="rId3"/>
  </sheets>
  <definedNames>
    <definedName name="_xlnm._FilterDatabase" localSheetId="0" hidden="1">'Biens et charges'!$A$8:$AE$108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0,0 %"/>
    <numFmt numFmtId="165" formatCode="# ##0,00 €"/>
    <numFmt numFmtId="166" formatCode="# ##0"/>
  </numFmts>
  <fonts count="5">
    <font>
      <name val="Calibri"/>
      <family val="2"/>
      <color theme="1"/>
      <sz val="11"/>
      <scheme val="minor"/>
    </font>
    <font>
      <name val="Aptos Display"/>
      <b val="1"/>
      <color rgb="00FFFFFF"/>
      <sz val="15"/>
    </font>
    <font>
      <name val="Aptos"/>
      <b val="1"/>
      <color rgb="00FFFFFF"/>
      <sz val="10"/>
    </font>
    <font>
      <name val="Aptos"/>
      <color rgb="001E293B"/>
      <sz val="10"/>
    </font>
    <font>
      <name val="Aptos"/>
      <b val="1"/>
      <color rgb="00FFFFFF"/>
      <sz val="11"/>
    </font>
  </fonts>
  <fills count="7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0E7490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2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 wrapText="1"/>
    </xf>
    <xf numFmtId="164" fontId="3" fillId="5" borderId="1" applyAlignment="1" pivotButton="0" quotePrefix="0" xfId="0">
      <alignment horizontal="right" vertical="center"/>
    </xf>
    <xf numFmtId="0" fontId="3" fillId="6" borderId="1" applyAlignment="1" pivotButton="0" quotePrefix="0" xfId="0">
      <alignment horizontal="left" vertical="center" wrapText="1"/>
    </xf>
    <xf numFmtId="165" fontId="3" fillId="5" borderId="1" applyAlignment="1" pivotButton="0" quotePrefix="0" xfId="0">
      <alignment horizontal="right" vertical="center"/>
    </xf>
    <xf numFmtId="0" fontId="4" fillId="2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left" vertical="center" wrapText="1"/>
    </xf>
    <xf numFmtId="49" fontId="3" fillId="5" borderId="1" applyAlignment="1" pivotButton="0" quotePrefix="0" xfId="0">
      <alignment horizontal="center" vertical="center" wrapText="1"/>
    </xf>
    <xf numFmtId="49" fontId="3" fillId="5" borderId="1" applyAlignment="1" pivotButton="0" quotePrefix="0" xfId="0">
      <alignment horizontal="left" vertical="center" wrapText="1"/>
    </xf>
    <xf numFmtId="165" fontId="3" fillId="4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5" fontId="3" fillId="6" borderId="1" applyAlignment="1" pivotButton="0" quotePrefix="0" xfId="0">
      <alignment horizontal="right" vertical="center"/>
    </xf>
    <xf numFmtId="164" fontId="3" fillId="6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right" vertical="center"/>
    </xf>
    <xf numFmtId="166" fontId="3" fillId="6" borderId="1" applyAlignment="1" pivotButton="0" quotePrefix="0" xfId="0">
      <alignment horizontal="right" vertical="center"/>
    </xf>
    <xf numFmtId="166" fontId="3" fillId="4" borderId="1" applyAlignment="1" pivotButton="0" quotePrefix="0" xfId="0">
      <alignment horizontal="right" vertical="center"/>
    </xf>
    <xf numFmtId="0" fontId="3" fillId="5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Aptos"/>
        <b val="1"/>
        <color rgb="00DC2626"/>
        <sz val="10"/>
      </font>
      <fill>
        <patternFill patternType="solid">
          <fgColor rgb="00FEE2E2"/>
        </patternFill>
      </fill>
    </dxf>
    <dxf>
      <font>
        <name val="Aptos"/>
        <b val="1"/>
        <color rgb="0016A34A"/>
        <sz val="10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Recettes et charges par ville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'Synthèse fiscale'!K3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'Synthèse fiscale'!$J$4:$J$9</f>
            </numRef>
          </cat>
          <val>
            <numRef>
              <f>'Synthèse fiscale'!$K$4:$K$9</f>
            </numRef>
          </val>
        </ser>
        <ser>
          <idx val="1"/>
          <order val="1"/>
          <tx>
            <strRef>
              <f>'Synthèse fiscale'!L3</f>
            </strRef>
          </tx>
          <spPr>
            <a:solidFill xmlns:a="http://schemas.openxmlformats.org/drawingml/2006/main">
              <a:srgbClr val="64748B"/>
            </a:solidFill>
            <a:ln xmlns:a="http://schemas.openxmlformats.org/drawingml/2006/main">
              <a:prstDash val="solid"/>
            </a:ln>
          </spPr>
          <cat>
            <numRef>
              <f>'Synthèse fiscale'!$J$4:$J$9</f>
            </numRef>
          </cat>
          <val>
            <numRef>
              <f>'Synthèse fiscale'!$L$4:$L$9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Ville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de la fiscalité estimée</a:t>
            </a:r>
          </a:p>
        </rich>
      </tx>
    </title>
    <plotArea>
      <doughnutChart>
        <varyColors val="1"/>
        <ser>
          <idx val="0"/>
          <order val="0"/>
          <tx>
            <strRef>
              <f>'Synthèse fiscale'!K12</f>
            </strRef>
          </tx>
          <spPr>
            <a:ln xmlns:a="http://schemas.openxmlformats.org/drawingml/2006/main">
              <a:prstDash val="solid"/>
            </a:ln>
          </spPr>
          <cat>
            <numRef>
              <f>'Synthèse fiscale'!$J$13:$J$14</f>
            </numRef>
          </cat>
          <val>
            <numRef>
              <f>'Synthèse fiscale'!$K$13:$K$14</f>
            </numRef>
          </val>
        </ser>
        <firstSliceAng val="0"/>
        <holeSize val="55"/>
      </doughnut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Revenu net imposable retenu par bien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'Biens et charges'!Z8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'Biens et charges'!$A$9:$A$108</f>
            </numRef>
          </cat>
          <val>
            <numRef>
              <f>'Biens et charges'!$Z$9:$Z$108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bien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23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16</row>
      <rowOff>0</rowOff>
    </from>
    <ext cx="46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40</row>
      <rowOff>0</rowOff>
    </from>
    <ext cx="5760000" cy="576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108"/>
  <sheetViews>
    <sheetView showGridLines="0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13" customWidth="1" min="1" max="1"/>
    <col width="20" customWidth="1" min="2" max="2"/>
    <col width="29" customWidth="1" min="3" max="3"/>
    <col width="12" customWidth="1" min="4" max="4"/>
    <col width="15" customWidth="1" min="5" max="5"/>
    <col width="16" customWidth="1" min="6" max="6"/>
    <col width="17" customWidth="1" min="7" max="7"/>
    <col width="21" customWidth="1" min="8" max="8"/>
    <col width="17" customWidth="1" min="9" max="9"/>
    <col width="18" customWidth="1" min="10" max="10"/>
    <col width="17" customWidth="1" min="11" max="11"/>
    <col width="19" customWidth="1" min="12" max="12"/>
    <col width="16" customWidth="1" min="13" max="13"/>
    <col width="14" customWidth="1" min="14" max="14"/>
    <col width="16" customWidth="1" min="15" max="15"/>
    <col width="17" customWidth="1" min="16" max="16"/>
    <col width="15" customWidth="1" min="17" max="17"/>
    <col width="16" customWidth="1" min="18" max="18"/>
    <col width="20" customWidth="1" min="19" max="19"/>
    <col width="17" customWidth="1" min="20" max="20"/>
    <col width="18" customWidth="1" min="21" max="21"/>
    <col width="19" customWidth="1" min="22" max="22"/>
    <col width="17" customWidth="1" min="23" max="23"/>
    <col width="18" customWidth="1" min="24" max="24"/>
    <col width="17" customWidth="1" min="25" max="25"/>
    <col width="20" customWidth="1" min="26" max="26"/>
    <col width="18" customWidth="1" min="27" max="27"/>
    <col width="16" customWidth="1" min="28" max="28"/>
    <col width="18" customWidth="1" min="29" max="29"/>
    <col width="18" customWidth="1" min="30" max="30"/>
    <col width="31" customWidth="1" min="31" max="31"/>
  </cols>
  <sheetData>
    <row r="1" ht="28" customHeight="1">
      <c r="A1" s="1" t="inlineStr">
        <is>
          <t>Calcul du revenu foncier net imposable — Année fiscale 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  <c r="Y1" s="2" t="n"/>
      <c r="Z1" s="2" t="n"/>
      <c r="AA1" s="2" t="n"/>
      <c r="AB1" s="2" t="n"/>
      <c r="AC1" s="2" t="n"/>
      <c r="AD1" s="2" t="n"/>
      <c r="AE1" s="3" t="n"/>
    </row>
    <row r="2">
      <c r="A2" s="4" t="inlineStr">
        <is>
          <t>Paramètres fiscaux indicatifs</t>
        </is>
      </c>
      <c r="B2" s="4" t="inlineStr">
        <is>
          <t>Valeur</t>
        </is>
      </c>
    </row>
    <row r="3">
      <c r="A3" s="5" t="inlineStr">
        <is>
          <t>Abattement micro-foncier</t>
        </is>
      </c>
      <c r="B3" s="6" t="n">
        <v>0.3</v>
      </c>
    </row>
    <row r="4">
      <c r="A4" s="7" t="inlineStr">
        <is>
          <t>Plafond micro-foncier</t>
        </is>
      </c>
      <c r="B4" s="8" t="n">
        <v>15000</v>
      </c>
    </row>
    <row r="5">
      <c r="A5" s="5" t="inlineStr">
        <is>
          <t>Plafond déficit foncier imputable</t>
        </is>
      </c>
      <c r="B5" s="8" t="n">
        <v>10700</v>
      </c>
    </row>
    <row r="6">
      <c r="A6" s="7" t="inlineStr">
        <is>
          <t>Prélèvements sociaux</t>
        </is>
      </c>
      <c r="B6" s="6" t="n">
        <v>0.172</v>
      </c>
    </row>
    <row r="7">
      <c r="A7" s="5" t="inlineStr">
        <is>
          <t>Taux marginal indicatif</t>
        </is>
      </c>
      <c r="B7" s="6" t="n">
        <v>0.11</v>
      </c>
    </row>
    <row r="8" ht="42" customHeight="1">
      <c r="A8" s="9" t="inlineStr">
        <is>
          <t>ID bien</t>
        </is>
      </c>
      <c r="B8" s="9" t="inlineStr">
        <is>
          <t>Propriétaire</t>
        </is>
      </c>
      <c r="C8" s="9" t="inlineStr">
        <is>
          <t>Adresse du bien</t>
        </is>
      </c>
      <c r="D8" s="9" t="inlineStr">
        <is>
          <t>Code postal</t>
        </is>
      </c>
      <c r="E8" s="9" t="inlineStr">
        <is>
          <t>Ville</t>
        </is>
      </c>
      <c r="F8" s="9" t="inlineStr">
        <is>
          <t>Type de location</t>
        </is>
      </c>
      <c r="G8" s="9" t="inlineStr">
        <is>
          <t>Régime fiscal</t>
        </is>
      </c>
      <c r="H8" s="9" t="inlineStr">
        <is>
          <t>SIRET SCI ou bailleur</t>
        </is>
      </c>
      <c r="I8" s="9" t="inlineStr">
        <is>
          <t>Loyer mensuel hors charges (€)</t>
        </is>
      </c>
      <c r="J8" s="9" t="inlineStr">
        <is>
          <t>Charges récupérables mensuelles (€)</t>
        </is>
      </c>
      <c r="K8" s="9" t="inlineStr">
        <is>
          <t>Loyers encaissés annuels (€)</t>
        </is>
      </c>
      <c r="L8" s="9" t="inlineStr">
        <is>
          <t>Provisions pour charges encaissées (€)</t>
        </is>
      </c>
      <c r="M8" s="9" t="inlineStr">
        <is>
          <t>Taxe foncière hors TEOM (€)</t>
        </is>
      </c>
      <c r="N8" s="9" t="inlineStr">
        <is>
          <t>TEOM récupérable (€)</t>
        </is>
      </c>
      <c r="O8" s="9" t="inlineStr">
        <is>
          <t>Intérêts d’emprunt (€)</t>
        </is>
      </c>
      <c r="P8" s="9" t="inlineStr">
        <is>
          <t>Assurance propriétaire non occupant (€)</t>
        </is>
      </c>
      <c r="Q8" s="9" t="inlineStr">
        <is>
          <t>Frais de gestion (€)</t>
        </is>
      </c>
      <c r="R8" s="9" t="inlineStr">
        <is>
          <t>Travaux déductibles (€)</t>
        </is>
      </c>
      <c r="S8" s="9" t="inlineStr">
        <is>
          <t>Charges de copropriété non récupérables (€)</t>
        </is>
      </c>
      <c r="T8" s="9" t="inlineStr">
        <is>
          <t>Autres charges déductibles (€)</t>
        </is>
      </c>
      <c r="U8" s="9" t="inlineStr">
        <is>
          <t>Total recettes foncières (€)</t>
        </is>
      </c>
      <c r="V8" s="9" t="inlineStr">
        <is>
          <t>Total charges déductibles (€)</t>
        </is>
      </c>
      <c r="W8" s="9" t="inlineStr">
        <is>
          <t>Revenu foncier réel (€)</t>
        </is>
      </c>
      <c r="X8" s="9" t="inlineStr">
        <is>
          <t>Déficit foncier imputable (€)</t>
        </is>
      </c>
      <c r="Y8" s="9" t="inlineStr">
        <is>
          <t>Base micro-foncier (€)</t>
        </is>
      </c>
      <c r="Z8" s="9" t="inlineStr">
        <is>
          <t>Revenu net imposable retenu (€)</t>
        </is>
      </c>
      <c r="AA8" s="9" t="inlineStr">
        <is>
          <t>Prélèvements sociaux estimés (€)</t>
        </is>
      </c>
      <c r="AB8" s="9" t="inlineStr">
        <is>
          <t>Taux marginal d’imposition (%)</t>
        </is>
      </c>
      <c r="AC8" s="9" t="inlineStr">
        <is>
          <t>Impôt sur le revenu estimé (€)</t>
        </is>
      </c>
      <c r="AD8" s="9" t="inlineStr">
        <is>
          <t>Fiscalité totale estimée (€)</t>
        </is>
      </c>
      <c r="AE8" s="9" t="inlineStr">
        <is>
          <t>Alerte éligibilité</t>
        </is>
      </c>
    </row>
    <row r="9">
      <c r="A9" s="10" t="inlineStr">
        <is>
          <t>BIEN-001</t>
        </is>
      </c>
      <c r="B9" s="11" t="inlineStr">
        <is>
          <t>Camille Durand</t>
        </is>
      </c>
      <c r="C9" s="11" t="inlineStr">
        <is>
          <t>8 avenue Victor Hugo</t>
        </is>
      </c>
      <c r="D9" s="12" t="inlineStr">
        <is>
          <t>75116</t>
        </is>
      </c>
      <c r="E9" s="11" t="inlineStr">
        <is>
          <t>Paris</t>
        </is>
      </c>
      <c r="F9" s="10" t="inlineStr">
        <is>
          <t>Nue</t>
        </is>
      </c>
      <c r="G9" s="10" t="inlineStr">
        <is>
          <t>Réel</t>
        </is>
      </c>
      <c r="H9" s="13" t="n"/>
      <c r="I9" s="8" t="n">
        <v>1250</v>
      </c>
      <c r="J9" s="8" t="n">
        <v>180</v>
      </c>
      <c r="K9" s="14">
        <f>IF($A9="","",$I9*12)</f>
        <v/>
      </c>
      <c r="L9" s="14">
        <f>IF($A9="","",$J9*12)</f>
        <v/>
      </c>
      <c r="M9" s="8" t="n">
        <v>1600</v>
      </c>
      <c r="N9" s="8" t="n">
        <v>260</v>
      </c>
      <c r="O9" s="8" t="n">
        <v>5000</v>
      </c>
      <c r="P9" s="8" t="n">
        <v>240</v>
      </c>
      <c r="Q9" s="8" t="n">
        <v>420</v>
      </c>
      <c r="R9" s="8" t="n">
        <v>0</v>
      </c>
      <c r="S9" s="8" t="n">
        <v>1280</v>
      </c>
      <c r="T9" s="8" t="n">
        <v>180</v>
      </c>
      <c r="U9" s="14">
        <f>IF($A9="","",SUM($K9:$L9))</f>
        <v/>
      </c>
      <c r="V9" s="14">
        <f>IF($A9="","",SUM($M9:$T9)-$N9)</f>
        <v/>
      </c>
      <c r="W9" s="14">
        <f>IF($A9="","",$U9-$V9)</f>
        <v/>
      </c>
      <c r="X9" s="14">
        <f>IF($A9="","",IF(AND($G9="Réel",$W9&lt;0),MIN(ABS($W9),'Biens et charges'!$B$5),0))</f>
        <v/>
      </c>
      <c r="Y9" s="14">
        <f>IF($A9="","",$U9*(1-'Biens et charges'!$B$3))</f>
        <v/>
      </c>
      <c r="Z9" s="14">
        <f>IF($A9="","",IF($G9="Micro-foncier",$Y9,MAX($W9,0)))</f>
        <v/>
      </c>
      <c r="AA9" s="14">
        <f>IF($A9="","",$Z9*'Biens et charges'!$B$6)</f>
        <v/>
      </c>
      <c r="AB9" s="15">
        <f>IF($A9="","",'Biens et charges'!$B$7)</f>
        <v/>
      </c>
      <c r="AC9" s="14">
        <f>IF($A9="","",$Z9*$AB9)</f>
        <v/>
      </c>
      <c r="AD9" s="14">
        <f>IF($A9="","",$AA9+$AC9)</f>
        <v/>
      </c>
      <c r="AE9" s="5">
        <f>IF($A9="","",IF($U9&gt;'Biens et charges'!$B$4,"Vérifier l’éligibilité au micro-foncier",""))</f>
        <v/>
      </c>
    </row>
    <row r="10">
      <c r="A10" s="10" t="inlineStr">
        <is>
          <t>BIEN-002</t>
        </is>
      </c>
      <c r="B10" s="11" t="inlineStr">
        <is>
          <t>Julien Moreau</t>
        </is>
      </c>
      <c r="C10" s="11" t="inlineStr">
        <is>
          <t>12 rue de la République</t>
        </is>
      </c>
      <c r="D10" s="12" t="inlineStr">
        <is>
          <t>69002</t>
        </is>
      </c>
      <c r="E10" s="11" t="inlineStr">
        <is>
          <t>Lyon</t>
        </is>
      </c>
      <c r="F10" s="10" t="inlineStr">
        <is>
          <t>Nue</t>
        </is>
      </c>
      <c r="G10" s="10" t="inlineStr">
        <is>
          <t>Réel</t>
        </is>
      </c>
      <c r="H10" s="13" t="n"/>
      <c r="I10" s="8" t="n">
        <v>950</v>
      </c>
      <c r="J10" s="8" t="n">
        <v>120</v>
      </c>
      <c r="K10" s="16">
        <f>IF($A10="","",$I10*12)</f>
        <v/>
      </c>
      <c r="L10" s="16">
        <f>IF($A10="","",$J10*12)</f>
        <v/>
      </c>
      <c r="M10" s="8" t="n">
        <v>950</v>
      </c>
      <c r="N10" s="8" t="n">
        <v>145</v>
      </c>
      <c r="O10" s="8" t="n">
        <v>3300</v>
      </c>
      <c r="P10" s="8" t="n">
        <v>185</v>
      </c>
      <c r="Q10" s="8" t="n">
        <v>300</v>
      </c>
      <c r="R10" s="8" t="n">
        <v>2500</v>
      </c>
      <c r="S10" s="8" t="n">
        <v>870</v>
      </c>
      <c r="T10" s="8" t="n">
        <v>120</v>
      </c>
      <c r="U10" s="16">
        <f>IF($A10="","",SUM($K10:$L10))</f>
        <v/>
      </c>
      <c r="V10" s="16">
        <f>IF($A10="","",SUM($M10:$T10)-$N10)</f>
        <v/>
      </c>
      <c r="W10" s="16">
        <f>IF($A10="","",$U10-$V10)</f>
        <v/>
      </c>
      <c r="X10" s="16">
        <f>IF($A10="","",IF(AND($G10="Réel",$W10&lt;0),MIN(ABS($W10),'Biens et charges'!$B$5),0))</f>
        <v/>
      </c>
      <c r="Y10" s="16">
        <f>IF($A10="","",$U10*(1-'Biens et charges'!$B$3))</f>
        <v/>
      </c>
      <c r="Z10" s="16">
        <f>IF($A10="","",IF($G10="Micro-foncier",$Y10,MAX($W10,0)))</f>
        <v/>
      </c>
      <c r="AA10" s="16">
        <f>IF($A10="","",$Z10*'Biens et charges'!$B$6)</f>
        <v/>
      </c>
      <c r="AB10" s="17">
        <f>IF($A10="","",'Biens et charges'!$B$7)</f>
        <v/>
      </c>
      <c r="AC10" s="16">
        <f>IF($A10="","",$Z10*$AB10)</f>
        <v/>
      </c>
      <c r="AD10" s="16">
        <f>IF($A10="","",$AA10+$AC10)</f>
        <v/>
      </c>
      <c r="AE10" s="7">
        <f>IF($A10="","",IF($U10&gt;'Biens et charges'!$B$4,"Vérifier l’éligibilité au micro-foncier",""))</f>
        <v/>
      </c>
    </row>
    <row r="11">
      <c r="A11" s="10" t="inlineStr">
        <is>
          <t>BIEN-003</t>
        </is>
      </c>
      <c r="B11" s="11" t="inlineStr">
        <is>
          <t>Sophie Lefèvre</t>
        </is>
      </c>
      <c r="C11" s="11" t="inlineStr">
        <is>
          <t>24 cours Gambetta</t>
        </is>
      </c>
      <c r="D11" s="12" t="inlineStr">
        <is>
          <t>33000</t>
        </is>
      </c>
      <c r="E11" s="11" t="inlineStr">
        <is>
          <t>Bordeaux</t>
        </is>
      </c>
      <c r="F11" s="10" t="inlineStr">
        <is>
          <t>Nue</t>
        </is>
      </c>
      <c r="G11" s="10" t="inlineStr">
        <is>
          <t>Micro-foncier</t>
        </is>
      </c>
      <c r="H11" s="13" t="n"/>
      <c r="I11" s="8" t="n">
        <v>800</v>
      </c>
      <c r="J11" s="8" t="n">
        <v>100</v>
      </c>
      <c r="K11" s="14">
        <f>IF($A11="","",$I11*12)</f>
        <v/>
      </c>
      <c r="L11" s="14">
        <f>IF($A11="","",$J11*12)</f>
        <v/>
      </c>
      <c r="M11" s="8" t="n">
        <v>720</v>
      </c>
      <c r="N11" s="8" t="n">
        <v>110</v>
      </c>
      <c r="O11" s="8" t="n">
        <v>1200</v>
      </c>
      <c r="P11" s="8" t="n">
        <v>150</v>
      </c>
      <c r="Q11" s="8" t="n">
        <v>210</v>
      </c>
      <c r="R11" s="8" t="n">
        <v>0</v>
      </c>
      <c r="S11" s="8" t="n">
        <v>540</v>
      </c>
      <c r="T11" s="8" t="n">
        <v>90</v>
      </c>
      <c r="U11" s="14">
        <f>IF($A11="","",SUM($K11:$L11))</f>
        <v/>
      </c>
      <c r="V11" s="14">
        <f>IF($A11="","",SUM($M11:$T11)-$N11)</f>
        <v/>
      </c>
      <c r="W11" s="14">
        <f>IF($A11="","",$U11-$V11)</f>
        <v/>
      </c>
      <c r="X11" s="14">
        <f>IF($A11="","",IF(AND($G11="Réel",$W11&lt;0),MIN(ABS($W11),'Biens et charges'!$B$5),0))</f>
        <v/>
      </c>
      <c r="Y11" s="14">
        <f>IF($A11="","",$U11*(1-'Biens et charges'!$B$3))</f>
        <v/>
      </c>
      <c r="Z11" s="14">
        <f>IF($A11="","",IF($G11="Micro-foncier",$Y11,MAX($W11,0)))</f>
        <v/>
      </c>
      <c r="AA11" s="14">
        <f>IF($A11="","",$Z11*'Biens et charges'!$B$6)</f>
        <v/>
      </c>
      <c r="AB11" s="15">
        <f>IF($A11="","",'Biens et charges'!$B$7)</f>
        <v/>
      </c>
      <c r="AC11" s="14">
        <f>IF($A11="","",$Z11*$AB11)</f>
        <v/>
      </c>
      <c r="AD11" s="14">
        <f>IF($A11="","",$AA11+$AC11)</f>
        <v/>
      </c>
      <c r="AE11" s="5">
        <f>IF($A11="","",IF($U11&gt;'Biens et charges'!$B$4,"Vérifier l’éligibilité au micro-foncier",""))</f>
        <v/>
      </c>
    </row>
    <row r="12">
      <c r="A12" s="10" t="inlineStr">
        <is>
          <t>BIEN-004</t>
        </is>
      </c>
      <c r="B12" s="11" t="inlineStr">
        <is>
          <t>Thomas Bernard</t>
        </is>
      </c>
      <c r="C12" s="11" t="inlineStr">
        <is>
          <t>5 rue des Lilas</t>
        </is>
      </c>
      <c r="D12" s="12" t="inlineStr">
        <is>
          <t>44000</t>
        </is>
      </c>
      <c r="E12" s="11" t="inlineStr">
        <is>
          <t>Nantes</t>
        </is>
      </c>
      <c r="F12" s="10" t="inlineStr">
        <is>
          <t>Nue</t>
        </is>
      </c>
      <c r="G12" s="10" t="inlineStr">
        <is>
          <t>Réel</t>
        </is>
      </c>
      <c r="H12" s="13" t="n"/>
      <c r="I12" s="8" t="n">
        <v>650</v>
      </c>
      <c r="J12" s="8" t="n">
        <v>70</v>
      </c>
      <c r="K12" s="16">
        <f>IF($A12="","",$I12*12)</f>
        <v/>
      </c>
      <c r="L12" s="16">
        <f>IF($A12="","",$J12*12)</f>
        <v/>
      </c>
      <c r="M12" s="8" t="n">
        <v>800</v>
      </c>
      <c r="N12" s="8" t="n">
        <v>100</v>
      </c>
      <c r="O12" s="8" t="n">
        <v>1800</v>
      </c>
      <c r="P12" s="8" t="n">
        <v>160</v>
      </c>
      <c r="Q12" s="8" t="n">
        <v>220</v>
      </c>
      <c r="R12" s="8" t="n">
        <v>12000</v>
      </c>
      <c r="S12" s="8" t="n">
        <v>700</v>
      </c>
      <c r="T12" s="8" t="n">
        <v>80</v>
      </c>
      <c r="U12" s="16">
        <f>IF($A12="","",SUM($K12:$L12))</f>
        <v/>
      </c>
      <c r="V12" s="16">
        <f>IF($A12="","",SUM($M12:$T12)-$N12)</f>
        <v/>
      </c>
      <c r="W12" s="16">
        <f>IF($A12="","",$U12-$V12)</f>
        <v/>
      </c>
      <c r="X12" s="16">
        <f>IF($A12="","",IF(AND($G12="Réel",$W12&lt;0),MIN(ABS($W12),'Biens et charges'!$B$5),0))</f>
        <v/>
      </c>
      <c r="Y12" s="16">
        <f>IF($A12="","",$U12*(1-'Biens et charges'!$B$3))</f>
        <v/>
      </c>
      <c r="Z12" s="16">
        <f>IF($A12="","",IF($G12="Micro-foncier",$Y12,MAX($W12,0)))</f>
        <v/>
      </c>
      <c r="AA12" s="16">
        <f>IF($A12="","",$Z12*'Biens et charges'!$B$6)</f>
        <v/>
      </c>
      <c r="AB12" s="17">
        <f>IF($A12="","",'Biens et charges'!$B$7)</f>
        <v/>
      </c>
      <c r="AC12" s="16">
        <f>IF($A12="","",$Z12*$AB12)</f>
        <v/>
      </c>
      <c r="AD12" s="16">
        <f>IF($A12="","",$AA12+$AC12)</f>
        <v/>
      </c>
      <c r="AE12" s="7">
        <f>IF($A12="","",IF($U12&gt;'Biens et charges'!$B$4,"Vérifier l’éligibilité au micro-foncier",""))</f>
        <v/>
      </c>
    </row>
    <row r="13">
      <c r="A13" s="10" t="inlineStr">
        <is>
          <t>BIEN-005</t>
        </is>
      </c>
      <c r="B13" s="11" t="inlineStr">
        <is>
          <t>Léa Martin</t>
        </is>
      </c>
      <c r="C13" s="11" t="inlineStr">
        <is>
          <t>18 rue Nationale</t>
        </is>
      </c>
      <c r="D13" s="12" t="inlineStr">
        <is>
          <t>59000</t>
        </is>
      </c>
      <c r="E13" s="11" t="inlineStr">
        <is>
          <t>Lille</t>
        </is>
      </c>
      <c r="F13" s="10" t="inlineStr">
        <is>
          <t>Nue</t>
        </is>
      </c>
      <c r="G13" s="10" t="inlineStr">
        <is>
          <t>Micro-foncier</t>
        </is>
      </c>
      <c r="H13" s="13" t="n"/>
      <c r="I13" s="8" t="n">
        <v>1100</v>
      </c>
      <c r="J13" s="8" t="n">
        <v>150</v>
      </c>
      <c r="K13" s="14">
        <f>IF($A13="","",$I13*12)</f>
        <v/>
      </c>
      <c r="L13" s="14">
        <f>IF($A13="","",$J13*12)</f>
        <v/>
      </c>
      <c r="M13" s="8" t="n">
        <v>1350</v>
      </c>
      <c r="N13" s="8" t="n">
        <v>190</v>
      </c>
      <c r="O13" s="8" t="n">
        <v>4000</v>
      </c>
      <c r="P13" s="8" t="n">
        <v>230</v>
      </c>
      <c r="Q13" s="8" t="n">
        <v>350</v>
      </c>
      <c r="R13" s="8" t="n">
        <v>0</v>
      </c>
      <c r="S13" s="8" t="n">
        <v>1050</v>
      </c>
      <c r="T13" s="8" t="n">
        <v>140</v>
      </c>
      <c r="U13" s="14">
        <f>IF($A13="","",SUM($K13:$L13))</f>
        <v/>
      </c>
      <c r="V13" s="14">
        <f>IF($A13="","",SUM($M13:$T13)-$N13)</f>
        <v/>
      </c>
      <c r="W13" s="14">
        <f>IF($A13="","",$U13-$V13)</f>
        <v/>
      </c>
      <c r="X13" s="14">
        <f>IF($A13="","",IF(AND($G13="Réel",$W13&lt;0),MIN(ABS($W13),'Biens et charges'!$B$5),0))</f>
        <v/>
      </c>
      <c r="Y13" s="14">
        <f>IF($A13="","",$U13*(1-'Biens et charges'!$B$3))</f>
        <v/>
      </c>
      <c r="Z13" s="14">
        <f>IF($A13="","",IF($G13="Micro-foncier",$Y13,MAX($W13,0)))</f>
        <v/>
      </c>
      <c r="AA13" s="14">
        <f>IF($A13="","",$Z13*'Biens et charges'!$B$6)</f>
        <v/>
      </c>
      <c r="AB13" s="15">
        <f>IF($A13="","",'Biens et charges'!$B$7)</f>
        <v/>
      </c>
      <c r="AC13" s="14">
        <f>IF($A13="","",$Z13*$AB13)</f>
        <v/>
      </c>
      <c r="AD13" s="14">
        <f>IF($A13="","",$AA13+$AC13)</f>
        <v/>
      </c>
      <c r="AE13" s="5">
        <f>IF($A13="","",IF($U13&gt;'Biens et charges'!$B$4,"Vérifier l’éligibilité au micro-foncier",""))</f>
        <v/>
      </c>
    </row>
    <row r="14">
      <c r="A14" s="10" t="inlineStr">
        <is>
          <t>BIEN-006</t>
        </is>
      </c>
      <c r="B14" s="11" t="inlineStr">
        <is>
          <t>Camille Durand</t>
        </is>
      </c>
      <c r="C14" s="11" t="inlineStr">
        <is>
          <t>14 rue d'Alsace-Lorraine</t>
        </is>
      </c>
      <c r="D14" s="12" t="inlineStr">
        <is>
          <t>31000</t>
        </is>
      </c>
      <c r="E14" s="11" t="inlineStr">
        <is>
          <t>Toulouse</t>
        </is>
      </c>
      <c r="F14" s="10" t="inlineStr">
        <is>
          <t>Nue</t>
        </is>
      </c>
      <c r="G14" s="10" t="inlineStr">
        <is>
          <t>Réel</t>
        </is>
      </c>
      <c r="H14" s="13" t="n"/>
      <c r="I14" s="8" t="n">
        <v>900</v>
      </c>
      <c r="J14" s="8" t="n">
        <v>110</v>
      </c>
      <c r="K14" s="16">
        <f>IF($A14="","",$I14*12)</f>
        <v/>
      </c>
      <c r="L14" s="16">
        <f>IF($A14="","",$J14*12)</f>
        <v/>
      </c>
      <c r="M14" s="8" t="n">
        <v>980</v>
      </c>
      <c r="N14" s="8" t="n">
        <v>150</v>
      </c>
      <c r="O14" s="8" t="n">
        <v>2600</v>
      </c>
      <c r="P14" s="8" t="n">
        <v>190</v>
      </c>
      <c r="Q14" s="8" t="n">
        <v>280</v>
      </c>
      <c r="R14" s="8" t="n">
        <v>1500</v>
      </c>
      <c r="S14" s="8" t="n">
        <v>780</v>
      </c>
      <c r="T14" s="8" t="n">
        <v>110</v>
      </c>
      <c r="U14" s="16">
        <f>IF($A14="","",SUM($K14:$L14))</f>
        <v/>
      </c>
      <c r="V14" s="16">
        <f>IF($A14="","",SUM($M14:$T14)-$N14)</f>
        <v/>
      </c>
      <c r="W14" s="16">
        <f>IF($A14="","",$U14-$V14)</f>
        <v/>
      </c>
      <c r="X14" s="16">
        <f>IF($A14="","",IF(AND($G14="Réel",$W14&lt;0),MIN(ABS($W14),'Biens et charges'!$B$5),0))</f>
        <v/>
      </c>
      <c r="Y14" s="16">
        <f>IF($A14="","",$U14*(1-'Biens et charges'!$B$3))</f>
        <v/>
      </c>
      <c r="Z14" s="16">
        <f>IF($A14="","",IF($G14="Micro-foncier",$Y14,MAX($W14,0)))</f>
        <v/>
      </c>
      <c r="AA14" s="16">
        <f>IF($A14="","",$Z14*'Biens et charges'!$B$6)</f>
        <v/>
      </c>
      <c r="AB14" s="17">
        <f>IF($A14="","",'Biens et charges'!$B$7)</f>
        <v/>
      </c>
      <c r="AC14" s="16">
        <f>IF($A14="","",$Z14*$AB14)</f>
        <v/>
      </c>
      <c r="AD14" s="16">
        <f>IF($A14="","",$AA14+$AC14)</f>
        <v/>
      </c>
      <c r="AE14" s="7">
        <f>IF($A14="","",IF($U14&gt;'Biens et charges'!$B$4,"Vérifier l’éligibilité au micro-foncier",""))</f>
        <v/>
      </c>
    </row>
    <row r="15">
      <c r="A15" s="10" t="inlineStr">
        <is>
          <t>BIEN-007</t>
        </is>
      </c>
      <c r="B15" s="11" t="inlineStr">
        <is>
          <t>SCI Les Tilleuls</t>
        </is>
      </c>
      <c r="C15" s="11" t="inlineStr">
        <is>
          <t>42 boulevard Saint-Germain</t>
        </is>
      </c>
      <c r="D15" s="12" t="inlineStr">
        <is>
          <t>75005</t>
        </is>
      </c>
      <c r="E15" s="11" t="inlineStr">
        <is>
          <t>Paris</t>
        </is>
      </c>
      <c r="F15" s="10" t="inlineStr">
        <is>
          <t>Nue</t>
        </is>
      </c>
      <c r="G15" s="10" t="inlineStr">
        <is>
          <t>Réel</t>
        </is>
      </c>
      <c r="H15" s="13" t="inlineStr">
        <is>
          <t>81234567890123</t>
        </is>
      </c>
      <c r="I15" s="8" t="n">
        <v>1200</v>
      </c>
      <c r="J15" s="8" t="n">
        <v>150</v>
      </c>
      <c r="K15" s="14">
        <f>IF($A15="","",$I15*12)</f>
        <v/>
      </c>
      <c r="L15" s="14">
        <f>IF($A15="","",$J15*12)</f>
        <v/>
      </c>
      <c r="M15" s="8" t="n">
        <v>1600</v>
      </c>
      <c r="N15" s="8" t="n">
        <v>240</v>
      </c>
      <c r="O15" s="8" t="n">
        <v>5000</v>
      </c>
      <c r="P15" s="8" t="n">
        <v>260</v>
      </c>
      <c r="Q15" s="8" t="n">
        <v>480</v>
      </c>
      <c r="R15" s="8" t="n">
        <v>0</v>
      </c>
      <c r="S15" s="8" t="n">
        <v>1420</v>
      </c>
      <c r="T15" s="8" t="n">
        <v>220</v>
      </c>
      <c r="U15" s="14">
        <f>IF($A15="","",SUM($K15:$L15))</f>
        <v/>
      </c>
      <c r="V15" s="14">
        <f>IF($A15="","",SUM($M15:$T15)-$N15)</f>
        <v/>
      </c>
      <c r="W15" s="14">
        <f>IF($A15="","",$U15-$V15)</f>
        <v/>
      </c>
      <c r="X15" s="14">
        <f>IF($A15="","",IF(AND($G15="Réel",$W15&lt;0),MIN(ABS($W15),'Biens et charges'!$B$5),0))</f>
        <v/>
      </c>
      <c r="Y15" s="14">
        <f>IF($A15="","",$U15*(1-'Biens et charges'!$B$3))</f>
        <v/>
      </c>
      <c r="Z15" s="14">
        <f>IF($A15="","",IF($G15="Micro-foncier",$Y15,MAX($W15,0)))</f>
        <v/>
      </c>
      <c r="AA15" s="14">
        <f>IF($A15="","",$Z15*'Biens et charges'!$B$6)</f>
        <v/>
      </c>
      <c r="AB15" s="15">
        <f>IF($A15="","",'Biens et charges'!$B$7)</f>
        <v/>
      </c>
      <c r="AC15" s="14">
        <f>IF($A15="","",$Z15*$AB15)</f>
        <v/>
      </c>
      <c r="AD15" s="14">
        <f>IF($A15="","",$AA15+$AC15)</f>
        <v/>
      </c>
      <c r="AE15" s="5">
        <f>IF($A15="","",IF($U15&gt;'Biens et charges'!$B$4,"Vérifier l’éligibilité au micro-foncier",""))</f>
        <v/>
      </c>
    </row>
    <row r="16">
      <c r="A16" s="10" t="inlineStr">
        <is>
          <t>BIEN-008</t>
        </is>
      </c>
      <c r="B16" s="11" t="inlineStr">
        <is>
          <t>Nicolas Petit</t>
        </is>
      </c>
      <c r="C16" s="11" t="inlineStr">
        <is>
          <t>9 place de la Victoire</t>
        </is>
      </c>
      <c r="D16" s="12" t="inlineStr">
        <is>
          <t>33000</t>
        </is>
      </c>
      <c r="E16" s="11" t="inlineStr">
        <is>
          <t>Bordeaux</t>
        </is>
      </c>
      <c r="F16" s="10" t="inlineStr">
        <is>
          <t>Nue</t>
        </is>
      </c>
      <c r="G16" s="10" t="inlineStr">
        <is>
          <t>Micro-foncier</t>
        </is>
      </c>
      <c r="H16" s="13" t="n"/>
      <c r="I16" s="8" t="n">
        <v>750</v>
      </c>
      <c r="J16" s="8" t="n">
        <v>90</v>
      </c>
      <c r="K16" s="16">
        <f>IF($A16="","",$I16*12)</f>
        <v/>
      </c>
      <c r="L16" s="16">
        <f>IF($A16="","",$J16*12)</f>
        <v/>
      </c>
      <c r="M16" s="8" t="n">
        <v>650</v>
      </c>
      <c r="N16" s="8" t="n">
        <v>95</v>
      </c>
      <c r="O16" s="8" t="n">
        <v>1500</v>
      </c>
      <c r="P16" s="8" t="n">
        <v>140</v>
      </c>
      <c r="Q16" s="8" t="n">
        <v>200</v>
      </c>
      <c r="R16" s="8" t="n">
        <v>0</v>
      </c>
      <c r="S16" s="8" t="n">
        <v>480</v>
      </c>
      <c r="T16" s="8" t="n">
        <v>75</v>
      </c>
      <c r="U16" s="16">
        <f>IF($A16="","",SUM($K16:$L16))</f>
        <v/>
      </c>
      <c r="V16" s="16">
        <f>IF($A16="","",SUM($M16:$T16)-$N16)</f>
        <v/>
      </c>
      <c r="W16" s="16">
        <f>IF($A16="","",$U16-$V16)</f>
        <v/>
      </c>
      <c r="X16" s="16">
        <f>IF($A16="","",IF(AND($G16="Réel",$W16&lt;0),MIN(ABS($W16),'Biens et charges'!$B$5),0))</f>
        <v/>
      </c>
      <c r="Y16" s="16">
        <f>IF($A16="","",$U16*(1-'Biens et charges'!$B$3))</f>
        <v/>
      </c>
      <c r="Z16" s="16">
        <f>IF($A16="","",IF($G16="Micro-foncier",$Y16,MAX($W16,0)))</f>
        <v/>
      </c>
      <c r="AA16" s="16">
        <f>IF($A16="","",$Z16*'Biens et charges'!$B$6)</f>
        <v/>
      </c>
      <c r="AB16" s="17">
        <f>IF($A16="","",'Biens et charges'!$B$7)</f>
        <v/>
      </c>
      <c r="AC16" s="16">
        <f>IF($A16="","",$Z16*$AB16)</f>
        <v/>
      </c>
      <c r="AD16" s="16">
        <f>IF($A16="","",$AA16+$AC16)</f>
        <v/>
      </c>
      <c r="AE16" s="7">
        <f>IF($A16="","",IF($U16&gt;'Biens et charges'!$B$4,"Vérifier l’éligibilité au micro-foncier",""))</f>
        <v/>
      </c>
    </row>
    <row r="17">
      <c r="A17" s="10" t="inlineStr">
        <is>
          <t>BIEN-009</t>
        </is>
      </c>
      <c r="B17" s="11" t="inlineStr">
        <is>
          <t>Émilie Rousseau</t>
        </is>
      </c>
      <c r="C17" s="11" t="inlineStr">
        <is>
          <t>31 rue de la République</t>
        </is>
      </c>
      <c r="D17" s="12" t="inlineStr">
        <is>
          <t>69002</t>
        </is>
      </c>
      <c r="E17" s="11" t="inlineStr">
        <is>
          <t>Lyon</t>
        </is>
      </c>
      <c r="F17" s="10" t="inlineStr">
        <is>
          <t>Nue</t>
        </is>
      </c>
      <c r="G17" s="10" t="inlineStr">
        <is>
          <t>Réel</t>
        </is>
      </c>
      <c r="H17" s="13" t="n"/>
      <c r="I17" s="8" t="n">
        <v>1050</v>
      </c>
      <c r="J17" s="8" t="n">
        <v>130</v>
      </c>
      <c r="K17" s="14">
        <f>IF($A17="","",$I17*12)</f>
        <v/>
      </c>
      <c r="L17" s="14">
        <f>IF($A17="","",$J17*12)</f>
        <v/>
      </c>
      <c r="M17" s="8" t="n">
        <v>1200</v>
      </c>
      <c r="N17" s="8" t="n">
        <v>175</v>
      </c>
      <c r="O17" s="8" t="n">
        <v>3400</v>
      </c>
      <c r="P17" s="8" t="n">
        <v>210</v>
      </c>
      <c r="Q17" s="8" t="n">
        <v>330</v>
      </c>
      <c r="R17" s="8" t="n">
        <v>3200</v>
      </c>
      <c r="S17" s="8" t="n">
        <v>980</v>
      </c>
      <c r="T17" s="8" t="n">
        <v>150</v>
      </c>
      <c r="U17" s="14">
        <f>IF($A17="","",SUM($K17:$L17))</f>
        <v/>
      </c>
      <c r="V17" s="14">
        <f>IF($A17="","",SUM($M17:$T17)-$N17)</f>
        <v/>
      </c>
      <c r="W17" s="14">
        <f>IF($A17="","",$U17-$V17)</f>
        <v/>
      </c>
      <c r="X17" s="14">
        <f>IF($A17="","",IF(AND($G17="Réel",$W17&lt;0),MIN(ABS($W17),'Biens et charges'!$B$5),0))</f>
        <v/>
      </c>
      <c r="Y17" s="14">
        <f>IF($A17="","",$U17*(1-'Biens et charges'!$B$3))</f>
        <v/>
      </c>
      <c r="Z17" s="14">
        <f>IF($A17="","",IF($G17="Micro-foncier",$Y17,MAX($W17,0)))</f>
        <v/>
      </c>
      <c r="AA17" s="14">
        <f>IF($A17="","",$Z17*'Biens et charges'!$B$6)</f>
        <v/>
      </c>
      <c r="AB17" s="15">
        <f>IF($A17="","",'Biens et charges'!$B$7)</f>
        <v/>
      </c>
      <c r="AC17" s="14">
        <f>IF($A17="","",$Z17*$AB17)</f>
        <v/>
      </c>
      <c r="AD17" s="14">
        <f>IF($A17="","",$AA17+$AC17)</f>
        <v/>
      </c>
      <c r="AE17" s="5">
        <f>IF($A17="","",IF($U17&gt;'Biens et charges'!$B$4,"Vérifier l’éligibilité au micro-foncier",""))</f>
        <v/>
      </c>
    </row>
    <row r="18">
      <c r="A18" s="10" t="n"/>
      <c r="B18" s="11" t="n"/>
      <c r="C18" s="11" t="n"/>
      <c r="D18" s="12" t="n"/>
      <c r="E18" s="11" t="n"/>
      <c r="F18" s="10" t="n"/>
      <c r="G18" s="10" t="n"/>
      <c r="H18" s="13" t="n"/>
      <c r="I18" s="8" t="n"/>
      <c r="J18" s="8" t="n"/>
      <c r="K18" s="16">
        <f>IF($A18="","",$I18*12)</f>
        <v/>
      </c>
      <c r="L18" s="16">
        <f>IF($A18="","",$J18*12)</f>
        <v/>
      </c>
      <c r="M18" s="8" t="n"/>
      <c r="N18" s="8" t="n"/>
      <c r="O18" s="8" t="n"/>
      <c r="P18" s="8" t="n"/>
      <c r="Q18" s="8" t="n"/>
      <c r="R18" s="8" t="n"/>
      <c r="S18" s="8" t="n"/>
      <c r="T18" s="8" t="n"/>
      <c r="U18" s="16">
        <f>IF($A18="","",SUM($K18:$L18))</f>
        <v/>
      </c>
      <c r="V18" s="16">
        <f>IF($A18="","",SUM($M18:$T18)-$N18)</f>
        <v/>
      </c>
      <c r="W18" s="16">
        <f>IF($A18="","",$U18-$V18)</f>
        <v/>
      </c>
      <c r="X18" s="16">
        <f>IF($A18="","",IF(AND($G18="Réel",$W18&lt;0),MIN(ABS($W18),'Biens et charges'!$B$5),0))</f>
        <v/>
      </c>
      <c r="Y18" s="16">
        <f>IF($A18="","",$U18*(1-'Biens et charges'!$B$3))</f>
        <v/>
      </c>
      <c r="Z18" s="16">
        <f>IF($A18="","",IF($G18="Micro-foncier",$Y18,MAX($W18,0)))</f>
        <v/>
      </c>
      <c r="AA18" s="16">
        <f>IF($A18="","",$Z18*'Biens et charges'!$B$6)</f>
        <v/>
      </c>
      <c r="AB18" s="17">
        <f>IF($A18="","",'Biens et charges'!$B$7)</f>
        <v/>
      </c>
      <c r="AC18" s="16">
        <f>IF($A18="","",$Z18*$AB18)</f>
        <v/>
      </c>
      <c r="AD18" s="16">
        <f>IF($A18="","",$AA18+$AC18)</f>
        <v/>
      </c>
      <c r="AE18" s="7">
        <f>IF($A18="","",IF($U18&gt;'Biens et charges'!$B$4,"Vérifier l’éligibilité au micro-foncier",""))</f>
        <v/>
      </c>
    </row>
    <row r="19">
      <c r="A19" s="10" t="n"/>
      <c r="B19" s="11" t="n"/>
      <c r="C19" s="11" t="n"/>
      <c r="D19" s="12" t="n"/>
      <c r="E19" s="11" t="n"/>
      <c r="F19" s="10" t="n"/>
      <c r="G19" s="10" t="n"/>
      <c r="H19" s="13" t="n"/>
      <c r="I19" s="8" t="n"/>
      <c r="J19" s="8" t="n"/>
      <c r="K19" s="14">
        <f>IF($A19="","",$I19*12)</f>
        <v/>
      </c>
      <c r="L19" s="14">
        <f>IF($A19="","",$J19*12)</f>
        <v/>
      </c>
      <c r="M19" s="8" t="n"/>
      <c r="N19" s="8" t="n"/>
      <c r="O19" s="8" t="n"/>
      <c r="P19" s="8" t="n"/>
      <c r="Q19" s="8" t="n"/>
      <c r="R19" s="8" t="n"/>
      <c r="S19" s="8" t="n"/>
      <c r="T19" s="8" t="n"/>
      <c r="U19" s="14">
        <f>IF($A19="","",SUM($K19:$L19))</f>
        <v/>
      </c>
      <c r="V19" s="14">
        <f>IF($A19="","",SUM($M19:$T19)-$N19)</f>
        <v/>
      </c>
      <c r="W19" s="14">
        <f>IF($A19="","",$U19-$V19)</f>
        <v/>
      </c>
      <c r="X19" s="14">
        <f>IF($A19="","",IF(AND($G19="Réel",$W19&lt;0),MIN(ABS($W19),'Biens et charges'!$B$5),0))</f>
        <v/>
      </c>
      <c r="Y19" s="14">
        <f>IF($A19="","",$U19*(1-'Biens et charges'!$B$3))</f>
        <v/>
      </c>
      <c r="Z19" s="14">
        <f>IF($A19="","",IF($G19="Micro-foncier",$Y19,MAX($W19,0)))</f>
        <v/>
      </c>
      <c r="AA19" s="14">
        <f>IF($A19="","",$Z19*'Biens et charges'!$B$6)</f>
        <v/>
      </c>
      <c r="AB19" s="15">
        <f>IF($A19="","",'Biens et charges'!$B$7)</f>
        <v/>
      </c>
      <c r="AC19" s="14">
        <f>IF($A19="","",$Z19*$AB19)</f>
        <v/>
      </c>
      <c r="AD19" s="14">
        <f>IF($A19="","",$AA19+$AC19)</f>
        <v/>
      </c>
      <c r="AE19" s="5">
        <f>IF($A19="","",IF($U19&gt;'Biens et charges'!$B$4,"Vérifier l’éligibilité au micro-foncier",""))</f>
        <v/>
      </c>
    </row>
    <row r="20">
      <c r="A20" s="10" t="n"/>
      <c r="B20" s="11" t="n"/>
      <c r="C20" s="11" t="n"/>
      <c r="D20" s="12" t="n"/>
      <c r="E20" s="11" t="n"/>
      <c r="F20" s="10" t="n"/>
      <c r="G20" s="10" t="n"/>
      <c r="H20" s="13" t="n"/>
      <c r="I20" s="8" t="n"/>
      <c r="J20" s="8" t="n"/>
      <c r="K20" s="16">
        <f>IF($A20="","",$I20*12)</f>
        <v/>
      </c>
      <c r="L20" s="16">
        <f>IF($A20="","",$J20*12)</f>
        <v/>
      </c>
      <c r="M20" s="8" t="n"/>
      <c r="N20" s="8" t="n"/>
      <c r="O20" s="8" t="n"/>
      <c r="P20" s="8" t="n"/>
      <c r="Q20" s="8" t="n"/>
      <c r="R20" s="8" t="n"/>
      <c r="S20" s="8" t="n"/>
      <c r="T20" s="8" t="n"/>
      <c r="U20" s="16">
        <f>IF($A20="","",SUM($K20:$L20))</f>
        <v/>
      </c>
      <c r="V20" s="16">
        <f>IF($A20="","",SUM($M20:$T20)-$N20)</f>
        <v/>
      </c>
      <c r="W20" s="16">
        <f>IF($A20="","",$U20-$V20)</f>
        <v/>
      </c>
      <c r="X20" s="16">
        <f>IF($A20="","",IF(AND($G20="Réel",$W20&lt;0),MIN(ABS($W20),'Biens et charges'!$B$5),0))</f>
        <v/>
      </c>
      <c r="Y20" s="16">
        <f>IF($A20="","",$U20*(1-'Biens et charges'!$B$3))</f>
        <v/>
      </c>
      <c r="Z20" s="16">
        <f>IF($A20="","",IF($G20="Micro-foncier",$Y20,MAX($W20,0)))</f>
        <v/>
      </c>
      <c r="AA20" s="16">
        <f>IF($A20="","",$Z20*'Biens et charges'!$B$6)</f>
        <v/>
      </c>
      <c r="AB20" s="17">
        <f>IF($A20="","",'Biens et charges'!$B$7)</f>
        <v/>
      </c>
      <c r="AC20" s="16">
        <f>IF($A20="","",$Z20*$AB20)</f>
        <v/>
      </c>
      <c r="AD20" s="16">
        <f>IF($A20="","",$AA20+$AC20)</f>
        <v/>
      </c>
      <c r="AE20" s="7">
        <f>IF($A20="","",IF($U20&gt;'Biens et charges'!$B$4,"Vérifier l’éligibilité au micro-foncier",""))</f>
        <v/>
      </c>
    </row>
    <row r="21">
      <c r="A21" s="10" t="n"/>
      <c r="B21" s="11" t="n"/>
      <c r="C21" s="11" t="n"/>
      <c r="D21" s="12" t="n"/>
      <c r="E21" s="11" t="n"/>
      <c r="F21" s="10" t="n"/>
      <c r="G21" s="10" t="n"/>
      <c r="H21" s="13" t="n"/>
      <c r="I21" s="8" t="n"/>
      <c r="J21" s="8" t="n"/>
      <c r="K21" s="14">
        <f>IF($A21="","",$I21*12)</f>
        <v/>
      </c>
      <c r="L21" s="14">
        <f>IF($A21="","",$J21*12)</f>
        <v/>
      </c>
      <c r="M21" s="8" t="n"/>
      <c r="N21" s="8" t="n"/>
      <c r="O21" s="8" t="n"/>
      <c r="P21" s="8" t="n"/>
      <c r="Q21" s="8" t="n"/>
      <c r="R21" s="8" t="n"/>
      <c r="S21" s="8" t="n"/>
      <c r="T21" s="8" t="n"/>
      <c r="U21" s="14">
        <f>IF($A21="","",SUM($K21:$L21))</f>
        <v/>
      </c>
      <c r="V21" s="14">
        <f>IF($A21="","",SUM($M21:$T21)-$N21)</f>
        <v/>
      </c>
      <c r="W21" s="14">
        <f>IF($A21="","",$U21-$V21)</f>
        <v/>
      </c>
      <c r="X21" s="14">
        <f>IF($A21="","",IF(AND($G21="Réel",$W21&lt;0),MIN(ABS($W21),'Biens et charges'!$B$5),0))</f>
        <v/>
      </c>
      <c r="Y21" s="14">
        <f>IF($A21="","",$U21*(1-'Biens et charges'!$B$3))</f>
        <v/>
      </c>
      <c r="Z21" s="14">
        <f>IF($A21="","",IF($G21="Micro-foncier",$Y21,MAX($W21,0)))</f>
        <v/>
      </c>
      <c r="AA21" s="14">
        <f>IF($A21="","",$Z21*'Biens et charges'!$B$6)</f>
        <v/>
      </c>
      <c r="AB21" s="15">
        <f>IF($A21="","",'Biens et charges'!$B$7)</f>
        <v/>
      </c>
      <c r="AC21" s="14">
        <f>IF($A21="","",$Z21*$AB21)</f>
        <v/>
      </c>
      <c r="AD21" s="14">
        <f>IF($A21="","",$AA21+$AC21)</f>
        <v/>
      </c>
      <c r="AE21" s="5">
        <f>IF($A21="","",IF($U21&gt;'Biens et charges'!$B$4,"Vérifier l’éligibilité au micro-foncier",""))</f>
        <v/>
      </c>
    </row>
    <row r="22">
      <c r="A22" s="10" t="n"/>
      <c r="B22" s="11" t="n"/>
      <c r="C22" s="11" t="n"/>
      <c r="D22" s="12" t="n"/>
      <c r="E22" s="11" t="n"/>
      <c r="F22" s="10" t="n"/>
      <c r="G22" s="10" t="n"/>
      <c r="H22" s="13" t="n"/>
      <c r="I22" s="8" t="n"/>
      <c r="J22" s="8" t="n"/>
      <c r="K22" s="16">
        <f>IF($A22="","",$I22*12)</f>
        <v/>
      </c>
      <c r="L22" s="16">
        <f>IF($A22="","",$J22*12)</f>
        <v/>
      </c>
      <c r="M22" s="8" t="n"/>
      <c r="N22" s="8" t="n"/>
      <c r="O22" s="8" t="n"/>
      <c r="P22" s="8" t="n"/>
      <c r="Q22" s="8" t="n"/>
      <c r="R22" s="8" t="n"/>
      <c r="S22" s="8" t="n"/>
      <c r="T22" s="8" t="n"/>
      <c r="U22" s="16">
        <f>IF($A22="","",SUM($K22:$L22))</f>
        <v/>
      </c>
      <c r="V22" s="16">
        <f>IF($A22="","",SUM($M22:$T22)-$N22)</f>
        <v/>
      </c>
      <c r="W22" s="16">
        <f>IF($A22="","",$U22-$V22)</f>
        <v/>
      </c>
      <c r="X22" s="16">
        <f>IF($A22="","",IF(AND($G22="Réel",$W22&lt;0),MIN(ABS($W22),'Biens et charges'!$B$5),0))</f>
        <v/>
      </c>
      <c r="Y22" s="16">
        <f>IF($A22="","",$U22*(1-'Biens et charges'!$B$3))</f>
        <v/>
      </c>
      <c r="Z22" s="16">
        <f>IF($A22="","",IF($G22="Micro-foncier",$Y22,MAX($W22,0)))</f>
        <v/>
      </c>
      <c r="AA22" s="16">
        <f>IF($A22="","",$Z22*'Biens et charges'!$B$6)</f>
        <v/>
      </c>
      <c r="AB22" s="17">
        <f>IF($A22="","",'Biens et charges'!$B$7)</f>
        <v/>
      </c>
      <c r="AC22" s="16">
        <f>IF($A22="","",$Z22*$AB22)</f>
        <v/>
      </c>
      <c r="AD22" s="16">
        <f>IF($A22="","",$AA22+$AC22)</f>
        <v/>
      </c>
      <c r="AE22" s="7">
        <f>IF($A22="","",IF($U22&gt;'Biens et charges'!$B$4,"Vérifier l’éligibilité au micro-foncier",""))</f>
        <v/>
      </c>
    </row>
    <row r="23">
      <c r="A23" s="10" t="n"/>
      <c r="B23" s="11" t="n"/>
      <c r="C23" s="11" t="n"/>
      <c r="D23" s="12" t="n"/>
      <c r="E23" s="11" t="n"/>
      <c r="F23" s="10" t="n"/>
      <c r="G23" s="10" t="n"/>
      <c r="H23" s="13" t="n"/>
      <c r="I23" s="8" t="n"/>
      <c r="J23" s="8" t="n"/>
      <c r="K23" s="14">
        <f>IF($A23="","",$I23*12)</f>
        <v/>
      </c>
      <c r="L23" s="14">
        <f>IF($A23="","",$J23*12)</f>
        <v/>
      </c>
      <c r="M23" s="8" t="n"/>
      <c r="N23" s="8" t="n"/>
      <c r="O23" s="8" t="n"/>
      <c r="P23" s="8" t="n"/>
      <c r="Q23" s="8" t="n"/>
      <c r="R23" s="8" t="n"/>
      <c r="S23" s="8" t="n"/>
      <c r="T23" s="8" t="n"/>
      <c r="U23" s="14">
        <f>IF($A23="","",SUM($K23:$L23))</f>
        <v/>
      </c>
      <c r="V23" s="14">
        <f>IF($A23="","",SUM($M23:$T23)-$N23)</f>
        <v/>
      </c>
      <c r="W23" s="14">
        <f>IF($A23="","",$U23-$V23)</f>
        <v/>
      </c>
      <c r="X23" s="14">
        <f>IF($A23="","",IF(AND($G23="Réel",$W23&lt;0),MIN(ABS($W23),'Biens et charges'!$B$5),0))</f>
        <v/>
      </c>
      <c r="Y23" s="14">
        <f>IF($A23="","",$U23*(1-'Biens et charges'!$B$3))</f>
        <v/>
      </c>
      <c r="Z23" s="14">
        <f>IF($A23="","",IF($G23="Micro-foncier",$Y23,MAX($W23,0)))</f>
        <v/>
      </c>
      <c r="AA23" s="14">
        <f>IF($A23="","",$Z23*'Biens et charges'!$B$6)</f>
        <v/>
      </c>
      <c r="AB23" s="15">
        <f>IF($A23="","",'Biens et charges'!$B$7)</f>
        <v/>
      </c>
      <c r="AC23" s="14">
        <f>IF($A23="","",$Z23*$AB23)</f>
        <v/>
      </c>
      <c r="AD23" s="14">
        <f>IF($A23="","",$AA23+$AC23)</f>
        <v/>
      </c>
      <c r="AE23" s="5">
        <f>IF($A23="","",IF($U23&gt;'Biens et charges'!$B$4,"Vérifier l’éligibilité au micro-foncier",""))</f>
        <v/>
      </c>
    </row>
    <row r="24">
      <c r="A24" s="10" t="n"/>
      <c r="B24" s="11" t="n"/>
      <c r="C24" s="11" t="n"/>
      <c r="D24" s="12" t="n"/>
      <c r="E24" s="11" t="n"/>
      <c r="F24" s="10" t="n"/>
      <c r="G24" s="10" t="n"/>
      <c r="H24" s="13" t="n"/>
      <c r="I24" s="8" t="n"/>
      <c r="J24" s="8" t="n"/>
      <c r="K24" s="16">
        <f>IF($A24="","",$I24*12)</f>
        <v/>
      </c>
      <c r="L24" s="16">
        <f>IF($A24="","",$J24*12)</f>
        <v/>
      </c>
      <c r="M24" s="8" t="n"/>
      <c r="N24" s="8" t="n"/>
      <c r="O24" s="8" t="n"/>
      <c r="P24" s="8" t="n"/>
      <c r="Q24" s="8" t="n"/>
      <c r="R24" s="8" t="n"/>
      <c r="S24" s="8" t="n"/>
      <c r="T24" s="8" t="n"/>
      <c r="U24" s="16">
        <f>IF($A24="","",SUM($K24:$L24))</f>
        <v/>
      </c>
      <c r="V24" s="16">
        <f>IF($A24="","",SUM($M24:$T24)-$N24)</f>
        <v/>
      </c>
      <c r="W24" s="16">
        <f>IF($A24="","",$U24-$V24)</f>
        <v/>
      </c>
      <c r="X24" s="16">
        <f>IF($A24="","",IF(AND($G24="Réel",$W24&lt;0),MIN(ABS($W24),'Biens et charges'!$B$5),0))</f>
        <v/>
      </c>
      <c r="Y24" s="16">
        <f>IF($A24="","",$U24*(1-'Biens et charges'!$B$3))</f>
        <v/>
      </c>
      <c r="Z24" s="16">
        <f>IF($A24="","",IF($G24="Micro-foncier",$Y24,MAX($W24,0)))</f>
        <v/>
      </c>
      <c r="AA24" s="16">
        <f>IF($A24="","",$Z24*'Biens et charges'!$B$6)</f>
        <v/>
      </c>
      <c r="AB24" s="17">
        <f>IF($A24="","",'Biens et charges'!$B$7)</f>
        <v/>
      </c>
      <c r="AC24" s="16">
        <f>IF($A24="","",$Z24*$AB24)</f>
        <v/>
      </c>
      <c r="AD24" s="16">
        <f>IF($A24="","",$AA24+$AC24)</f>
        <v/>
      </c>
      <c r="AE24" s="7">
        <f>IF($A24="","",IF($U24&gt;'Biens et charges'!$B$4,"Vérifier l’éligibilité au micro-foncier",""))</f>
        <v/>
      </c>
    </row>
    <row r="25">
      <c r="A25" s="10" t="n"/>
      <c r="B25" s="11" t="n"/>
      <c r="C25" s="11" t="n"/>
      <c r="D25" s="12" t="n"/>
      <c r="E25" s="11" t="n"/>
      <c r="F25" s="10" t="n"/>
      <c r="G25" s="10" t="n"/>
      <c r="H25" s="13" t="n"/>
      <c r="I25" s="8" t="n"/>
      <c r="J25" s="8" t="n"/>
      <c r="K25" s="14">
        <f>IF($A25="","",$I25*12)</f>
        <v/>
      </c>
      <c r="L25" s="14">
        <f>IF($A25="","",$J25*12)</f>
        <v/>
      </c>
      <c r="M25" s="8" t="n"/>
      <c r="N25" s="8" t="n"/>
      <c r="O25" s="8" t="n"/>
      <c r="P25" s="8" t="n"/>
      <c r="Q25" s="8" t="n"/>
      <c r="R25" s="8" t="n"/>
      <c r="S25" s="8" t="n"/>
      <c r="T25" s="8" t="n"/>
      <c r="U25" s="14">
        <f>IF($A25="","",SUM($K25:$L25))</f>
        <v/>
      </c>
      <c r="V25" s="14">
        <f>IF($A25="","",SUM($M25:$T25)-$N25)</f>
        <v/>
      </c>
      <c r="W25" s="14">
        <f>IF($A25="","",$U25-$V25)</f>
        <v/>
      </c>
      <c r="X25" s="14">
        <f>IF($A25="","",IF(AND($G25="Réel",$W25&lt;0),MIN(ABS($W25),'Biens et charges'!$B$5),0))</f>
        <v/>
      </c>
      <c r="Y25" s="14">
        <f>IF($A25="","",$U25*(1-'Biens et charges'!$B$3))</f>
        <v/>
      </c>
      <c r="Z25" s="14">
        <f>IF($A25="","",IF($G25="Micro-foncier",$Y25,MAX($W25,0)))</f>
        <v/>
      </c>
      <c r="AA25" s="14">
        <f>IF($A25="","",$Z25*'Biens et charges'!$B$6)</f>
        <v/>
      </c>
      <c r="AB25" s="15">
        <f>IF($A25="","",'Biens et charges'!$B$7)</f>
        <v/>
      </c>
      <c r="AC25" s="14">
        <f>IF($A25="","",$Z25*$AB25)</f>
        <v/>
      </c>
      <c r="AD25" s="14">
        <f>IF($A25="","",$AA25+$AC25)</f>
        <v/>
      </c>
      <c r="AE25" s="5">
        <f>IF($A25="","",IF($U25&gt;'Biens et charges'!$B$4,"Vérifier l’éligibilité au micro-foncier",""))</f>
        <v/>
      </c>
    </row>
    <row r="26">
      <c r="A26" s="10" t="n"/>
      <c r="B26" s="11" t="n"/>
      <c r="C26" s="11" t="n"/>
      <c r="D26" s="12" t="n"/>
      <c r="E26" s="11" t="n"/>
      <c r="F26" s="10" t="n"/>
      <c r="G26" s="10" t="n"/>
      <c r="H26" s="13" t="n"/>
      <c r="I26" s="8" t="n"/>
      <c r="J26" s="8" t="n"/>
      <c r="K26" s="16">
        <f>IF($A26="","",$I26*12)</f>
        <v/>
      </c>
      <c r="L26" s="16">
        <f>IF($A26="","",$J26*12)</f>
        <v/>
      </c>
      <c r="M26" s="8" t="n"/>
      <c r="N26" s="8" t="n"/>
      <c r="O26" s="8" t="n"/>
      <c r="P26" s="8" t="n"/>
      <c r="Q26" s="8" t="n"/>
      <c r="R26" s="8" t="n"/>
      <c r="S26" s="8" t="n"/>
      <c r="T26" s="8" t="n"/>
      <c r="U26" s="16">
        <f>IF($A26="","",SUM($K26:$L26))</f>
        <v/>
      </c>
      <c r="V26" s="16">
        <f>IF($A26="","",SUM($M26:$T26)-$N26)</f>
        <v/>
      </c>
      <c r="W26" s="16">
        <f>IF($A26="","",$U26-$V26)</f>
        <v/>
      </c>
      <c r="X26" s="16">
        <f>IF($A26="","",IF(AND($G26="Réel",$W26&lt;0),MIN(ABS($W26),'Biens et charges'!$B$5),0))</f>
        <v/>
      </c>
      <c r="Y26" s="16">
        <f>IF($A26="","",$U26*(1-'Biens et charges'!$B$3))</f>
        <v/>
      </c>
      <c r="Z26" s="16">
        <f>IF($A26="","",IF($G26="Micro-foncier",$Y26,MAX($W26,0)))</f>
        <v/>
      </c>
      <c r="AA26" s="16">
        <f>IF($A26="","",$Z26*'Biens et charges'!$B$6)</f>
        <v/>
      </c>
      <c r="AB26" s="17">
        <f>IF($A26="","",'Biens et charges'!$B$7)</f>
        <v/>
      </c>
      <c r="AC26" s="16">
        <f>IF($A26="","",$Z26*$AB26)</f>
        <v/>
      </c>
      <c r="AD26" s="16">
        <f>IF($A26="","",$AA26+$AC26)</f>
        <v/>
      </c>
      <c r="AE26" s="7">
        <f>IF($A26="","",IF($U26&gt;'Biens et charges'!$B$4,"Vérifier l’éligibilité au micro-foncier",""))</f>
        <v/>
      </c>
    </row>
    <row r="27">
      <c r="A27" s="10" t="n"/>
      <c r="B27" s="11" t="n"/>
      <c r="C27" s="11" t="n"/>
      <c r="D27" s="12" t="n"/>
      <c r="E27" s="11" t="n"/>
      <c r="F27" s="10" t="n"/>
      <c r="G27" s="10" t="n"/>
      <c r="H27" s="13" t="n"/>
      <c r="I27" s="8" t="n"/>
      <c r="J27" s="8" t="n"/>
      <c r="K27" s="14">
        <f>IF($A27="","",$I27*12)</f>
        <v/>
      </c>
      <c r="L27" s="14">
        <f>IF($A27="","",$J27*12)</f>
        <v/>
      </c>
      <c r="M27" s="8" t="n"/>
      <c r="N27" s="8" t="n"/>
      <c r="O27" s="8" t="n"/>
      <c r="P27" s="8" t="n"/>
      <c r="Q27" s="8" t="n"/>
      <c r="R27" s="8" t="n"/>
      <c r="S27" s="8" t="n"/>
      <c r="T27" s="8" t="n"/>
      <c r="U27" s="14">
        <f>IF($A27="","",SUM($K27:$L27))</f>
        <v/>
      </c>
      <c r="V27" s="14">
        <f>IF($A27="","",SUM($M27:$T27)-$N27)</f>
        <v/>
      </c>
      <c r="W27" s="14">
        <f>IF($A27="","",$U27-$V27)</f>
        <v/>
      </c>
      <c r="X27" s="14">
        <f>IF($A27="","",IF(AND($G27="Réel",$W27&lt;0),MIN(ABS($W27),'Biens et charges'!$B$5),0))</f>
        <v/>
      </c>
      <c r="Y27" s="14">
        <f>IF($A27="","",$U27*(1-'Biens et charges'!$B$3))</f>
        <v/>
      </c>
      <c r="Z27" s="14">
        <f>IF($A27="","",IF($G27="Micro-foncier",$Y27,MAX($W27,0)))</f>
        <v/>
      </c>
      <c r="AA27" s="14">
        <f>IF($A27="","",$Z27*'Biens et charges'!$B$6)</f>
        <v/>
      </c>
      <c r="AB27" s="15">
        <f>IF($A27="","",'Biens et charges'!$B$7)</f>
        <v/>
      </c>
      <c r="AC27" s="14">
        <f>IF($A27="","",$Z27*$AB27)</f>
        <v/>
      </c>
      <c r="AD27" s="14">
        <f>IF($A27="","",$AA27+$AC27)</f>
        <v/>
      </c>
      <c r="AE27" s="5">
        <f>IF($A27="","",IF($U27&gt;'Biens et charges'!$B$4,"Vérifier l’éligibilité au micro-foncier",""))</f>
        <v/>
      </c>
    </row>
    <row r="28">
      <c r="A28" s="10" t="n"/>
      <c r="B28" s="11" t="n"/>
      <c r="C28" s="11" t="n"/>
      <c r="D28" s="12" t="n"/>
      <c r="E28" s="11" t="n"/>
      <c r="F28" s="10" t="n"/>
      <c r="G28" s="10" t="n"/>
      <c r="H28" s="13" t="n"/>
      <c r="I28" s="8" t="n"/>
      <c r="J28" s="8" t="n"/>
      <c r="K28" s="16">
        <f>IF($A28="","",$I28*12)</f>
        <v/>
      </c>
      <c r="L28" s="16">
        <f>IF($A28="","",$J28*12)</f>
        <v/>
      </c>
      <c r="M28" s="8" t="n"/>
      <c r="N28" s="8" t="n"/>
      <c r="O28" s="8" t="n"/>
      <c r="P28" s="8" t="n"/>
      <c r="Q28" s="8" t="n"/>
      <c r="R28" s="8" t="n"/>
      <c r="S28" s="8" t="n"/>
      <c r="T28" s="8" t="n"/>
      <c r="U28" s="16">
        <f>IF($A28="","",SUM($K28:$L28))</f>
        <v/>
      </c>
      <c r="V28" s="16">
        <f>IF($A28="","",SUM($M28:$T28)-$N28)</f>
        <v/>
      </c>
      <c r="W28" s="16">
        <f>IF($A28="","",$U28-$V28)</f>
        <v/>
      </c>
      <c r="X28" s="16">
        <f>IF($A28="","",IF(AND($G28="Réel",$W28&lt;0),MIN(ABS($W28),'Biens et charges'!$B$5),0))</f>
        <v/>
      </c>
      <c r="Y28" s="16">
        <f>IF($A28="","",$U28*(1-'Biens et charges'!$B$3))</f>
        <v/>
      </c>
      <c r="Z28" s="16">
        <f>IF($A28="","",IF($G28="Micro-foncier",$Y28,MAX($W28,0)))</f>
        <v/>
      </c>
      <c r="AA28" s="16">
        <f>IF($A28="","",$Z28*'Biens et charges'!$B$6)</f>
        <v/>
      </c>
      <c r="AB28" s="17">
        <f>IF($A28="","",'Biens et charges'!$B$7)</f>
        <v/>
      </c>
      <c r="AC28" s="16">
        <f>IF($A28="","",$Z28*$AB28)</f>
        <v/>
      </c>
      <c r="AD28" s="16">
        <f>IF($A28="","",$AA28+$AC28)</f>
        <v/>
      </c>
      <c r="AE28" s="7">
        <f>IF($A28="","",IF($U28&gt;'Biens et charges'!$B$4,"Vérifier l’éligibilité au micro-foncier",""))</f>
        <v/>
      </c>
    </row>
    <row r="29">
      <c r="A29" s="10" t="n"/>
      <c r="B29" s="11" t="n"/>
      <c r="C29" s="11" t="n"/>
      <c r="D29" s="12" t="n"/>
      <c r="E29" s="11" t="n"/>
      <c r="F29" s="10" t="n"/>
      <c r="G29" s="10" t="n"/>
      <c r="H29" s="13" t="n"/>
      <c r="I29" s="8" t="n"/>
      <c r="J29" s="8" t="n"/>
      <c r="K29" s="14">
        <f>IF($A29="","",$I29*12)</f>
        <v/>
      </c>
      <c r="L29" s="14">
        <f>IF($A29="","",$J29*12)</f>
        <v/>
      </c>
      <c r="M29" s="8" t="n"/>
      <c r="N29" s="8" t="n"/>
      <c r="O29" s="8" t="n"/>
      <c r="P29" s="8" t="n"/>
      <c r="Q29" s="8" t="n"/>
      <c r="R29" s="8" t="n"/>
      <c r="S29" s="8" t="n"/>
      <c r="T29" s="8" t="n"/>
      <c r="U29" s="14">
        <f>IF($A29="","",SUM($K29:$L29))</f>
        <v/>
      </c>
      <c r="V29" s="14">
        <f>IF($A29="","",SUM($M29:$T29)-$N29)</f>
        <v/>
      </c>
      <c r="W29" s="14">
        <f>IF($A29="","",$U29-$V29)</f>
        <v/>
      </c>
      <c r="X29" s="14">
        <f>IF($A29="","",IF(AND($G29="Réel",$W29&lt;0),MIN(ABS($W29),'Biens et charges'!$B$5),0))</f>
        <v/>
      </c>
      <c r="Y29" s="14">
        <f>IF($A29="","",$U29*(1-'Biens et charges'!$B$3))</f>
        <v/>
      </c>
      <c r="Z29" s="14">
        <f>IF($A29="","",IF($G29="Micro-foncier",$Y29,MAX($W29,0)))</f>
        <v/>
      </c>
      <c r="AA29" s="14">
        <f>IF($A29="","",$Z29*'Biens et charges'!$B$6)</f>
        <v/>
      </c>
      <c r="AB29" s="15">
        <f>IF($A29="","",'Biens et charges'!$B$7)</f>
        <v/>
      </c>
      <c r="AC29" s="14">
        <f>IF($A29="","",$Z29*$AB29)</f>
        <v/>
      </c>
      <c r="AD29" s="14">
        <f>IF($A29="","",$AA29+$AC29)</f>
        <v/>
      </c>
      <c r="AE29" s="5">
        <f>IF($A29="","",IF($U29&gt;'Biens et charges'!$B$4,"Vérifier l’éligibilité au micro-foncier",""))</f>
        <v/>
      </c>
    </row>
    <row r="30">
      <c r="A30" s="10" t="n"/>
      <c r="B30" s="11" t="n"/>
      <c r="C30" s="11" t="n"/>
      <c r="D30" s="12" t="n"/>
      <c r="E30" s="11" t="n"/>
      <c r="F30" s="10" t="n"/>
      <c r="G30" s="10" t="n"/>
      <c r="H30" s="13" t="n"/>
      <c r="I30" s="8" t="n"/>
      <c r="J30" s="8" t="n"/>
      <c r="K30" s="16">
        <f>IF($A30="","",$I30*12)</f>
        <v/>
      </c>
      <c r="L30" s="16">
        <f>IF($A30="","",$J30*12)</f>
        <v/>
      </c>
      <c r="M30" s="8" t="n"/>
      <c r="N30" s="8" t="n"/>
      <c r="O30" s="8" t="n"/>
      <c r="P30" s="8" t="n"/>
      <c r="Q30" s="8" t="n"/>
      <c r="R30" s="8" t="n"/>
      <c r="S30" s="8" t="n"/>
      <c r="T30" s="8" t="n"/>
      <c r="U30" s="16">
        <f>IF($A30="","",SUM($K30:$L30))</f>
        <v/>
      </c>
      <c r="V30" s="16">
        <f>IF($A30="","",SUM($M30:$T30)-$N30)</f>
        <v/>
      </c>
      <c r="W30" s="16">
        <f>IF($A30="","",$U30-$V30)</f>
        <v/>
      </c>
      <c r="X30" s="16">
        <f>IF($A30="","",IF(AND($G30="Réel",$W30&lt;0),MIN(ABS($W30),'Biens et charges'!$B$5),0))</f>
        <v/>
      </c>
      <c r="Y30" s="16">
        <f>IF($A30="","",$U30*(1-'Biens et charges'!$B$3))</f>
        <v/>
      </c>
      <c r="Z30" s="16">
        <f>IF($A30="","",IF($G30="Micro-foncier",$Y30,MAX($W30,0)))</f>
        <v/>
      </c>
      <c r="AA30" s="16">
        <f>IF($A30="","",$Z30*'Biens et charges'!$B$6)</f>
        <v/>
      </c>
      <c r="AB30" s="17">
        <f>IF($A30="","",'Biens et charges'!$B$7)</f>
        <v/>
      </c>
      <c r="AC30" s="16">
        <f>IF($A30="","",$Z30*$AB30)</f>
        <v/>
      </c>
      <c r="AD30" s="16">
        <f>IF($A30="","",$AA30+$AC30)</f>
        <v/>
      </c>
      <c r="AE30" s="7">
        <f>IF($A30="","",IF($U30&gt;'Biens et charges'!$B$4,"Vérifier l’éligibilité au micro-foncier",""))</f>
        <v/>
      </c>
    </row>
    <row r="31">
      <c r="A31" s="10" t="n"/>
      <c r="B31" s="11" t="n"/>
      <c r="C31" s="11" t="n"/>
      <c r="D31" s="12" t="n"/>
      <c r="E31" s="11" t="n"/>
      <c r="F31" s="10" t="n"/>
      <c r="G31" s="10" t="n"/>
      <c r="H31" s="13" t="n"/>
      <c r="I31" s="8" t="n"/>
      <c r="J31" s="8" t="n"/>
      <c r="K31" s="14">
        <f>IF($A31="","",$I31*12)</f>
        <v/>
      </c>
      <c r="L31" s="14">
        <f>IF($A31="","",$J31*12)</f>
        <v/>
      </c>
      <c r="M31" s="8" t="n"/>
      <c r="N31" s="8" t="n"/>
      <c r="O31" s="8" t="n"/>
      <c r="P31" s="8" t="n"/>
      <c r="Q31" s="8" t="n"/>
      <c r="R31" s="8" t="n"/>
      <c r="S31" s="8" t="n"/>
      <c r="T31" s="8" t="n"/>
      <c r="U31" s="14">
        <f>IF($A31="","",SUM($K31:$L31))</f>
        <v/>
      </c>
      <c r="V31" s="14">
        <f>IF($A31="","",SUM($M31:$T31)-$N31)</f>
        <v/>
      </c>
      <c r="W31" s="14">
        <f>IF($A31="","",$U31-$V31)</f>
        <v/>
      </c>
      <c r="X31" s="14">
        <f>IF($A31="","",IF(AND($G31="Réel",$W31&lt;0),MIN(ABS($W31),'Biens et charges'!$B$5),0))</f>
        <v/>
      </c>
      <c r="Y31" s="14">
        <f>IF($A31="","",$U31*(1-'Biens et charges'!$B$3))</f>
        <v/>
      </c>
      <c r="Z31" s="14">
        <f>IF($A31="","",IF($G31="Micro-foncier",$Y31,MAX($W31,0)))</f>
        <v/>
      </c>
      <c r="AA31" s="14">
        <f>IF($A31="","",$Z31*'Biens et charges'!$B$6)</f>
        <v/>
      </c>
      <c r="AB31" s="15">
        <f>IF($A31="","",'Biens et charges'!$B$7)</f>
        <v/>
      </c>
      <c r="AC31" s="14">
        <f>IF($A31="","",$Z31*$AB31)</f>
        <v/>
      </c>
      <c r="AD31" s="14">
        <f>IF($A31="","",$AA31+$AC31)</f>
        <v/>
      </c>
      <c r="AE31" s="5">
        <f>IF($A31="","",IF($U31&gt;'Biens et charges'!$B$4,"Vérifier l’éligibilité au micro-foncier",""))</f>
        <v/>
      </c>
    </row>
    <row r="32">
      <c r="A32" s="10" t="n"/>
      <c r="B32" s="11" t="n"/>
      <c r="C32" s="11" t="n"/>
      <c r="D32" s="12" t="n"/>
      <c r="E32" s="11" t="n"/>
      <c r="F32" s="10" t="n"/>
      <c r="G32" s="10" t="n"/>
      <c r="H32" s="13" t="n"/>
      <c r="I32" s="8" t="n"/>
      <c r="J32" s="8" t="n"/>
      <c r="K32" s="16">
        <f>IF($A32="","",$I32*12)</f>
        <v/>
      </c>
      <c r="L32" s="16">
        <f>IF($A32="","",$J32*12)</f>
        <v/>
      </c>
      <c r="M32" s="8" t="n"/>
      <c r="N32" s="8" t="n"/>
      <c r="O32" s="8" t="n"/>
      <c r="P32" s="8" t="n"/>
      <c r="Q32" s="8" t="n"/>
      <c r="R32" s="8" t="n"/>
      <c r="S32" s="8" t="n"/>
      <c r="T32" s="8" t="n"/>
      <c r="U32" s="16">
        <f>IF($A32="","",SUM($K32:$L32))</f>
        <v/>
      </c>
      <c r="V32" s="16">
        <f>IF($A32="","",SUM($M32:$T32)-$N32)</f>
        <v/>
      </c>
      <c r="W32" s="16">
        <f>IF($A32="","",$U32-$V32)</f>
        <v/>
      </c>
      <c r="X32" s="16">
        <f>IF($A32="","",IF(AND($G32="Réel",$W32&lt;0),MIN(ABS($W32),'Biens et charges'!$B$5),0))</f>
        <v/>
      </c>
      <c r="Y32" s="16">
        <f>IF($A32="","",$U32*(1-'Biens et charges'!$B$3))</f>
        <v/>
      </c>
      <c r="Z32" s="16">
        <f>IF($A32="","",IF($G32="Micro-foncier",$Y32,MAX($W32,0)))</f>
        <v/>
      </c>
      <c r="AA32" s="16">
        <f>IF($A32="","",$Z32*'Biens et charges'!$B$6)</f>
        <v/>
      </c>
      <c r="AB32" s="17">
        <f>IF($A32="","",'Biens et charges'!$B$7)</f>
        <v/>
      </c>
      <c r="AC32" s="16">
        <f>IF($A32="","",$Z32*$AB32)</f>
        <v/>
      </c>
      <c r="AD32" s="16">
        <f>IF($A32="","",$AA32+$AC32)</f>
        <v/>
      </c>
      <c r="AE32" s="7">
        <f>IF($A32="","",IF($U32&gt;'Biens et charges'!$B$4,"Vérifier l’éligibilité au micro-foncier",""))</f>
        <v/>
      </c>
    </row>
    <row r="33">
      <c r="A33" s="10" t="n"/>
      <c r="B33" s="11" t="n"/>
      <c r="C33" s="11" t="n"/>
      <c r="D33" s="12" t="n"/>
      <c r="E33" s="11" t="n"/>
      <c r="F33" s="10" t="n"/>
      <c r="G33" s="10" t="n"/>
      <c r="H33" s="13" t="n"/>
      <c r="I33" s="8" t="n"/>
      <c r="J33" s="8" t="n"/>
      <c r="K33" s="14">
        <f>IF($A33="","",$I33*12)</f>
        <v/>
      </c>
      <c r="L33" s="14">
        <f>IF($A33="","",$J33*12)</f>
        <v/>
      </c>
      <c r="M33" s="8" t="n"/>
      <c r="N33" s="8" t="n"/>
      <c r="O33" s="8" t="n"/>
      <c r="P33" s="8" t="n"/>
      <c r="Q33" s="8" t="n"/>
      <c r="R33" s="8" t="n"/>
      <c r="S33" s="8" t="n"/>
      <c r="T33" s="8" t="n"/>
      <c r="U33" s="14">
        <f>IF($A33="","",SUM($K33:$L33))</f>
        <v/>
      </c>
      <c r="V33" s="14">
        <f>IF($A33="","",SUM($M33:$T33)-$N33)</f>
        <v/>
      </c>
      <c r="W33" s="14">
        <f>IF($A33="","",$U33-$V33)</f>
        <v/>
      </c>
      <c r="X33" s="14">
        <f>IF($A33="","",IF(AND($G33="Réel",$W33&lt;0),MIN(ABS($W33),'Biens et charges'!$B$5),0))</f>
        <v/>
      </c>
      <c r="Y33" s="14">
        <f>IF($A33="","",$U33*(1-'Biens et charges'!$B$3))</f>
        <v/>
      </c>
      <c r="Z33" s="14">
        <f>IF($A33="","",IF($G33="Micro-foncier",$Y33,MAX($W33,0)))</f>
        <v/>
      </c>
      <c r="AA33" s="14">
        <f>IF($A33="","",$Z33*'Biens et charges'!$B$6)</f>
        <v/>
      </c>
      <c r="AB33" s="15">
        <f>IF($A33="","",'Biens et charges'!$B$7)</f>
        <v/>
      </c>
      <c r="AC33" s="14">
        <f>IF($A33="","",$Z33*$AB33)</f>
        <v/>
      </c>
      <c r="AD33" s="14">
        <f>IF($A33="","",$AA33+$AC33)</f>
        <v/>
      </c>
      <c r="AE33" s="5">
        <f>IF($A33="","",IF($U33&gt;'Biens et charges'!$B$4,"Vérifier l’éligibilité au micro-foncier",""))</f>
        <v/>
      </c>
    </row>
    <row r="34">
      <c r="A34" s="10" t="n"/>
      <c r="B34" s="11" t="n"/>
      <c r="C34" s="11" t="n"/>
      <c r="D34" s="12" t="n"/>
      <c r="E34" s="11" t="n"/>
      <c r="F34" s="10" t="n"/>
      <c r="G34" s="10" t="n"/>
      <c r="H34" s="13" t="n"/>
      <c r="I34" s="8" t="n"/>
      <c r="J34" s="8" t="n"/>
      <c r="K34" s="16">
        <f>IF($A34="","",$I34*12)</f>
        <v/>
      </c>
      <c r="L34" s="16">
        <f>IF($A34="","",$J34*12)</f>
        <v/>
      </c>
      <c r="M34" s="8" t="n"/>
      <c r="N34" s="8" t="n"/>
      <c r="O34" s="8" t="n"/>
      <c r="P34" s="8" t="n"/>
      <c r="Q34" s="8" t="n"/>
      <c r="R34" s="8" t="n"/>
      <c r="S34" s="8" t="n"/>
      <c r="T34" s="8" t="n"/>
      <c r="U34" s="16">
        <f>IF($A34="","",SUM($K34:$L34))</f>
        <v/>
      </c>
      <c r="V34" s="16">
        <f>IF($A34="","",SUM($M34:$T34)-$N34)</f>
        <v/>
      </c>
      <c r="W34" s="16">
        <f>IF($A34="","",$U34-$V34)</f>
        <v/>
      </c>
      <c r="X34" s="16">
        <f>IF($A34="","",IF(AND($G34="Réel",$W34&lt;0),MIN(ABS($W34),'Biens et charges'!$B$5),0))</f>
        <v/>
      </c>
      <c r="Y34" s="16">
        <f>IF($A34="","",$U34*(1-'Biens et charges'!$B$3))</f>
        <v/>
      </c>
      <c r="Z34" s="16">
        <f>IF($A34="","",IF($G34="Micro-foncier",$Y34,MAX($W34,0)))</f>
        <v/>
      </c>
      <c r="AA34" s="16">
        <f>IF($A34="","",$Z34*'Biens et charges'!$B$6)</f>
        <v/>
      </c>
      <c r="AB34" s="17">
        <f>IF($A34="","",'Biens et charges'!$B$7)</f>
        <v/>
      </c>
      <c r="AC34" s="16">
        <f>IF($A34="","",$Z34*$AB34)</f>
        <v/>
      </c>
      <c r="AD34" s="16">
        <f>IF($A34="","",$AA34+$AC34)</f>
        <v/>
      </c>
      <c r="AE34" s="7">
        <f>IF($A34="","",IF($U34&gt;'Biens et charges'!$B$4,"Vérifier l’éligibilité au micro-foncier",""))</f>
        <v/>
      </c>
    </row>
    <row r="35">
      <c r="A35" s="10" t="n"/>
      <c r="B35" s="11" t="n"/>
      <c r="C35" s="11" t="n"/>
      <c r="D35" s="12" t="n"/>
      <c r="E35" s="11" t="n"/>
      <c r="F35" s="10" t="n"/>
      <c r="G35" s="10" t="n"/>
      <c r="H35" s="13" t="n"/>
      <c r="I35" s="8" t="n"/>
      <c r="J35" s="8" t="n"/>
      <c r="K35" s="14">
        <f>IF($A35="","",$I35*12)</f>
        <v/>
      </c>
      <c r="L35" s="14">
        <f>IF($A35="","",$J35*12)</f>
        <v/>
      </c>
      <c r="M35" s="8" t="n"/>
      <c r="N35" s="8" t="n"/>
      <c r="O35" s="8" t="n"/>
      <c r="P35" s="8" t="n"/>
      <c r="Q35" s="8" t="n"/>
      <c r="R35" s="8" t="n"/>
      <c r="S35" s="8" t="n"/>
      <c r="T35" s="8" t="n"/>
      <c r="U35" s="14">
        <f>IF($A35="","",SUM($K35:$L35))</f>
        <v/>
      </c>
      <c r="V35" s="14">
        <f>IF($A35="","",SUM($M35:$T35)-$N35)</f>
        <v/>
      </c>
      <c r="W35" s="14">
        <f>IF($A35="","",$U35-$V35)</f>
        <v/>
      </c>
      <c r="X35" s="14">
        <f>IF($A35="","",IF(AND($G35="Réel",$W35&lt;0),MIN(ABS($W35),'Biens et charges'!$B$5),0))</f>
        <v/>
      </c>
      <c r="Y35" s="14">
        <f>IF($A35="","",$U35*(1-'Biens et charges'!$B$3))</f>
        <v/>
      </c>
      <c r="Z35" s="14">
        <f>IF($A35="","",IF($G35="Micro-foncier",$Y35,MAX($W35,0)))</f>
        <v/>
      </c>
      <c r="AA35" s="14">
        <f>IF($A35="","",$Z35*'Biens et charges'!$B$6)</f>
        <v/>
      </c>
      <c r="AB35" s="15">
        <f>IF($A35="","",'Biens et charges'!$B$7)</f>
        <v/>
      </c>
      <c r="AC35" s="14">
        <f>IF($A35="","",$Z35*$AB35)</f>
        <v/>
      </c>
      <c r="AD35" s="14">
        <f>IF($A35="","",$AA35+$AC35)</f>
        <v/>
      </c>
      <c r="AE35" s="5">
        <f>IF($A35="","",IF($U35&gt;'Biens et charges'!$B$4,"Vérifier l’éligibilité au micro-foncier",""))</f>
        <v/>
      </c>
    </row>
    <row r="36">
      <c r="A36" s="10" t="n"/>
      <c r="B36" s="11" t="n"/>
      <c r="C36" s="11" t="n"/>
      <c r="D36" s="12" t="n"/>
      <c r="E36" s="11" t="n"/>
      <c r="F36" s="10" t="n"/>
      <c r="G36" s="10" t="n"/>
      <c r="H36" s="13" t="n"/>
      <c r="I36" s="8" t="n"/>
      <c r="J36" s="8" t="n"/>
      <c r="K36" s="16">
        <f>IF($A36="","",$I36*12)</f>
        <v/>
      </c>
      <c r="L36" s="16">
        <f>IF($A36="","",$J36*12)</f>
        <v/>
      </c>
      <c r="M36" s="8" t="n"/>
      <c r="N36" s="8" t="n"/>
      <c r="O36" s="8" t="n"/>
      <c r="P36" s="8" t="n"/>
      <c r="Q36" s="8" t="n"/>
      <c r="R36" s="8" t="n"/>
      <c r="S36" s="8" t="n"/>
      <c r="T36" s="8" t="n"/>
      <c r="U36" s="16">
        <f>IF($A36="","",SUM($K36:$L36))</f>
        <v/>
      </c>
      <c r="V36" s="16">
        <f>IF($A36="","",SUM($M36:$T36)-$N36)</f>
        <v/>
      </c>
      <c r="W36" s="16">
        <f>IF($A36="","",$U36-$V36)</f>
        <v/>
      </c>
      <c r="X36" s="16">
        <f>IF($A36="","",IF(AND($G36="Réel",$W36&lt;0),MIN(ABS($W36),'Biens et charges'!$B$5),0))</f>
        <v/>
      </c>
      <c r="Y36" s="16">
        <f>IF($A36="","",$U36*(1-'Biens et charges'!$B$3))</f>
        <v/>
      </c>
      <c r="Z36" s="16">
        <f>IF($A36="","",IF($G36="Micro-foncier",$Y36,MAX($W36,0)))</f>
        <v/>
      </c>
      <c r="AA36" s="16">
        <f>IF($A36="","",$Z36*'Biens et charges'!$B$6)</f>
        <v/>
      </c>
      <c r="AB36" s="17">
        <f>IF($A36="","",'Biens et charges'!$B$7)</f>
        <v/>
      </c>
      <c r="AC36" s="16">
        <f>IF($A36="","",$Z36*$AB36)</f>
        <v/>
      </c>
      <c r="AD36" s="16">
        <f>IF($A36="","",$AA36+$AC36)</f>
        <v/>
      </c>
      <c r="AE36" s="7">
        <f>IF($A36="","",IF($U36&gt;'Biens et charges'!$B$4,"Vérifier l’éligibilité au micro-foncier",""))</f>
        <v/>
      </c>
    </row>
    <row r="37">
      <c r="A37" s="10" t="n"/>
      <c r="B37" s="11" t="n"/>
      <c r="C37" s="11" t="n"/>
      <c r="D37" s="12" t="n"/>
      <c r="E37" s="11" t="n"/>
      <c r="F37" s="10" t="n"/>
      <c r="G37" s="10" t="n"/>
      <c r="H37" s="13" t="n"/>
      <c r="I37" s="8" t="n"/>
      <c r="J37" s="8" t="n"/>
      <c r="K37" s="14">
        <f>IF($A37="","",$I37*12)</f>
        <v/>
      </c>
      <c r="L37" s="14">
        <f>IF($A37="","",$J37*12)</f>
        <v/>
      </c>
      <c r="M37" s="8" t="n"/>
      <c r="N37" s="8" t="n"/>
      <c r="O37" s="8" t="n"/>
      <c r="P37" s="8" t="n"/>
      <c r="Q37" s="8" t="n"/>
      <c r="R37" s="8" t="n"/>
      <c r="S37" s="8" t="n"/>
      <c r="T37" s="8" t="n"/>
      <c r="U37" s="14">
        <f>IF($A37="","",SUM($K37:$L37))</f>
        <v/>
      </c>
      <c r="V37" s="14">
        <f>IF($A37="","",SUM($M37:$T37)-$N37)</f>
        <v/>
      </c>
      <c r="W37" s="14">
        <f>IF($A37="","",$U37-$V37)</f>
        <v/>
      </c>
      <c r="X37" s="14">
        <f>IF($A37="","",IF(AND($G37="Réel",$W37&lt;0),MIN(ABS($W37),'Biens et charges'!$B$5),0))</f>
        <v/>
      </c>
      <c r="Y37" s="14">
        <f>IF($A37="","",$U37*(1-'Biens et charges'!$B$3))</f>
        <v/>
      </c>
      <c r="Z37" s="14">
        <f>IF($A37="","",IF($G37="Micro-foncier",$Y37,MAX($W37,0)))</f>
        <v/>
      </c>
      <c r="AA37" s="14">
        <f>IF($A37="","",$Z37*'Biens et charges'!$B$6)</f>
        <v/>
      </c>
      <c r="AB37" s="15">
        <f>IF($A37="","",'Biens et charges'!$B$7)</f>
        <v/>
      </c>
      <c r="AC37" s="14">
        <f>IF($A37="","",$Z37*$AB37)</f>
        <v/>
      </c>
      <c r="AD37" s="14">
        <f>IF($A37="","",$AA37+$AC37)</f>
        <v/>
      </c>
      <c r="AE37" s="5">
        <f>IF($A37="","",IF($U37&gt;'Biens et charges'!$B$4,"Vérifier l’éligibilité au micro-foncier",""))</f>
        <v/>
      </c>
    </row>
    <row r="38">
      <c r="A38" s="10" t="n"/>
      <c r="B38" s="11" t="n"/>
      <c r="C38" s="11" t="n"/>
      <c r="D38" s="12" t="n"/>
      <c r="E38" s="11" t="n"/>
      <c r="F38" s="10" t="n"/>
      <c r="G38" s="10" t="n"/>
      <c r="H38" s="13" t="n"/>
      <c r="I38" s="8" t="n"/>
      <c r="J38" s="8" t="n"/>
      <c r="K38" s="16">
        <f>IF($A38="","",$I38*12)</f>
        <v/>
      </c>
      <c r="L38" s="16">
        <f>IF($A38="","",$J38*12)</f>
        <v/>
      </c>
      <c r="M38" s="8" t="n"/>
      <c r="N38" s="8" t="n"/>
      <c r="O38" s="8" t="n"/>
      <c r="P38" s="8" t="n"/>
      <c r="Q38" s="8" t="n"/>
      <c r="R38" s="8" t="n"/>
      <c r="S38" s="8" t="n"/>
      <c r="T38" s="8" t="n"/>
      <c r="U38" s="16">
        <f>IF($A38="","",SUM($K38:$L38))</f>
        <v/>
      </c>
      <c r="V38" s="16">
        <f>IF($A38="","",SUM($M38:$T38)-$N38)</f>
        <v/>
      </c>
      <c r="W38" s="16">
        <f>IF($A38="","",$U38-$V38)</f>
        <v/>
      </c>
      <c r="X38" s="16">
        <f>IF($A38="","",IF(AND($G38="Réel",$W38&lt;0),MIN(ABS($W38),'Biens et charges'!$B$5),0))</f>
        <v/>
      </c>
      <c r="Y38" s="16">
        <f>IF($A38="","",$U38*(1-'Biens et charges'!$B$3))</f>
        <v/>
      </c>
      <c r="Z38" s="16">
        <f>IF($A38="","",IF($G38="Micro-foncier",$Y38,MAX($W38,0)))</f>
        <v/>
      </c>
      <c r="AA38" s="16">
        <f>IF($A38="","",$Z38*'Biens et charges'!$B$6)</f>
        <v/>
      </c>
      <c r="AB38" s="17">
        <f>IF($A38="","",'Biens et charges'!$B$7)</f>
        <v/>
      </c>
      <c r="AC38" s="16">
        <f>IF($A38="","",$Z38*$AB38)</f>
        <v/>
      </c>
      <c r="AD38" s="16">
        <f>IF($A38="","",$AA38+$AC38)</f>
        <v/>
      </c>
      <c r="AE38" s="7">
        <f>IF($A38="","",IF($U38&gt;'Biens et charges'!$B$4,"Vérifier l’éligibilité au micro-foncier",""))</f>
        <v/>
      </c>
    </row>
    <row r="39">
      <c r="A39" s="10" t="n"/>
      <c r="B39" s="11" t="n"/>
      <c r="C39" s="11" t="n"/>
      <c r="D39" s="12" t="n"/>
      <c r="E39" s="11" t="n"/>
      <c r="F39" s="10" t="n"/>
      <c r="G39" s="10" t="n"/>
      <c r="H39" s="13" t="n"/>
      <c r="I39" s="8" t="n"/>
      <c r="J39" s="8" t="n"/>
      <c r="K39" s="14">
        <f>IF($A39="","",$I39*12)</f>
        <v/>
      </c>
      <c r="L39" s="14">
        <f>IF($A39="","",$J39*12)</f>
        <v/>
      </c>
      <c r="M39" s="8" t="n"/>
      <c r="N39" s="8" t="n"/>
      <c r="O39" s="8" t="n"/>
      <c r="P39" s="8" t="n"/>
      <c r="Q39" s="8" t="n"/>
      <c r="R39" s="8" t="n"/>
      <c r="S39" s="8" t="n"/>
      <c r="T39" s="8" t="n"/>
      <c r="U39" s="14">
        <f>IF($A39="","",SUM($K39:$L39))</f>
        <v/>
      </c>
      <c r="V39" s="14">
        <f>IF($A39="","",SUM($M39:$T39)-$N39)</f>
        <v/>
      </c>
      <c r="W39" s="14">
        <f>IF($A39="","",$U39-$V39)</f>
        <v/>
      </c>
      <c r="X39" s="14">
        <f>IF($A39="","",IF(AND($G39="Réel",$W39&lt;0),MIN(ABS($W39),'Biens et charges'!$B$5),0))</f>
        <v/>
      </c>
      <c r="Y39" s="14">
        <f>IF($A39="","",$U39*(1-'Biens et charges'!$B$3))</f>
        <v/>
      </c>
      <c r="Z39" s="14">
        <f>IF($A39="","",IF($G39="Micro-foncier",$Y39,MAX($W39,0)))</f>
        <v/>
      </c>
      <c r="AA39" s="14">
        <f>IF($A39="","",$Z39*'Biens et charges'!$B$6)</f>
        <v/>
      </c>
      <c r="AB39" s="15">
        <f>IF($A39="","",'Biens et charges'!$B$7)</f>
        <v/>
      </c>
      <c r="AC39" s="14">
        <f>IF($A39="","",$Z39*$AB39)</f>
        <v/>
      </c>
      <c r="AD39" s="14">
        <f>IF($A39="","",$AA39+$AC39)</f>
        <v/>
      </c>
      <c r="AE39" s="5">
        <f>IF($A39="","",IF($U39&gt;'Biens et charges'!$B$4,"Vérifier l’éligibilité au micro-foncier",""))</f>
        <v/>
      </c>
    </row>
    <row r="40">
      <c r="A40" s="10" t="n"/>
      <c r="B40" s="11" t="n"/>
      <c r="C40" s="11" t="n"/>
      <c r="D40" s="12" t="n"/>
      <c r="E40" s="11" t="n"/>
      <c r="F40" s="10" t="n"/>
      <c r="G40" s="10" t="n"/>
      <c r="H40" s="13" t="n"/>
      <c r="I40" s="8" t="n"/>
      <c r="J40" s="8" t="n"/>
      <c r="K40" s="16">
        <f>IF($A40="","",$I40*12)</f>
        <v/>
      </c>
      <c r="L40" s="16">
        <f>IF($A40="","",$J40*12)</f>
        <v/>
      </c>
      <c r="M40" s="8" t="n"/>
      <c r="N40" s="8" t="n"/>
      <c r="O40" s="8" t="n"/>
      <c r="P40" s="8" t="n"/>
      <c r="Q40" s="8" t="n"/>
      <c r="R40" s="8" t="n"/>
      <c r="S40" s="8" t="n"/>
      <c r="T40" s="8" t="n"/>
      <c r="U40" s="16">
        <f>IF($A40="","",SUM($K40:$L40))</f>
        <v/>
      </c>
      <c r="V40" s="16">
        <f>IF($A40="","",SUM($M40:$T40)-$N40)</f>
        <v/>
      </c>
      <c r="W40" s="16">
        <f>IF($A40="","",$U40-$V40)</f>
        <v/>
      </c>
      <c r="X40" s="16">
        <f>IF($A40="","",IF(AND($G40="Réel",$W40&lt;0),MIN(ABS($W40),'Biens et charges'!$B$5),0))</f>
        <v/>
      </c>
      <c r="Y40" s="16">
        <f>IF($A40="","",$U40*(1-'Biens et charges'!$B$3))</f>
        <v/>
      </c>
      <c r="Z40" s="16">
        <f>IF($A40="","",IF($G40="Micro-foncier",$Y40,MAX($W40,0)))</f>
        <v/>
      </c>
      <c r="AA40" s="16">
        <f>IF($A40="","",$Z40*'Biens et charges'!$B$6)</f>
        <v/>
      </c>
      <c r="AB40" s="17">
        <f>IF($A40="","",'Biens et charges'!$B$7)</f>
        <v/>
      </c>
      <c r="AC40" s="16">
        <f>IF($A40="","",$Z40*$AB40)</f>
        <v/>
      </c>
      <c r="AD40" s="16">
        <f>IF($A40="","",$AA40+$AC40)</f>
        <v/>
      </c>
      <c r="AE40" s="7">
        <f>IF($A40="","",IF($U40&gt;'Biens et charges'!$B$4,"Vérifier l’éligibilité au micro-foncier",""))</f>
        <v/>
      </c>
    </row>
    <row r="41">
      <c r="A41" s="10" t="n"/>
      <c r="B41" s="11" t="n"/>
      <c r="C41" s="11" t="n"/>
      <c r="D41" s="12" t="n"/>
      <c r="E41" s="11" t="n"/>
      <c r="F41" s="10" t="n"/>
      <c r="G41" s="10" t="n"/>
      <c r="H41" s="13" t="n"/>
      <c r="I41" s="8" t="n"/>
      <c r="J41" s="8" t="n"/>
      <c r="K41" s="14">
        <f>IF($A41="","",$I41*12)</f>
        <v/>
      </c>
      <c r="L41" s="14">
        <f>IF($A41="","",$J41*12)</f>
        <v/>
      </c>
      <c r="M41" s="8" t="n"/>
      <c r="N41" s="8" t="n"/>
      <c r="O41" s="8" t="n"/>
      <c r="P41" s="8" t="n"/>
      <c r="Q41" s="8" t="n"/>
      <c r="R41" s="8" t="n"/>
      <c r="S41" s="8" t="n"/>
      <c r="T41" s="8" t="n"/>
      <c r="U41" s="14">
        <f>IF($A41="","",SUM($K41:$L41))</f>
        <v/>
      </c>
      <c r="V41" s="14">
        <f>IF($A41="","",SUM($M41:$T41)-$N41)</f>
        <v/>
      </c>
      <c r="W41" s="14">
        <f>IF($A41="","",$U41-$V41)</f>
        <v/>
      </c>
      <c r="X41" s="14">
        <f>IF($A41="","",IF(AND($G41="Réel",$W41&lt;0),MIN(ABS($W41),'Biens et charges'!$B$5),0))</f>
        <v/>
      </c>
      <c r="Y41" s="14">
        <f>IF($A41="","",$U41*(1-'Biens et charges'!$B$3))</f>
        <v/>
      </c>
      <c r="Z41" s="14">
        <f>IF($A41="","",IF($G41="Micro-foncier",$Y41,MAX($W41,0)))</f>
        <v/>
      </c>
      <c r="AA41" s="14">
        <f>IF($A41="","",$Z41*'Biens et charges'!$B$6)</f>
        <v/>
      </c>
      <c r="AB41" s="15">
        <f>IF($A41="","",'Biens et charges'!$B$7)</f>
        <v/>
      </c>
      <c r="AC41" s="14">
        <f>IF($A41="","",$Z41*$AB41)</f>
        <v/>
      </c>
      <c r="AD41" s="14">
        <f>IF($A41="","",$AA41+$AC41)</f>
        <v/>
      </c>
      <c r="AE41" s="5">
        <f>IF($A41="","",IF($U41&gt;'Biens et charges'!$B$4,"Vérifier l’éligibilité au micro-foncier",""))</f>
        <v/>
      </c>
    </row>
    <row r="42">
      <c r="A42" s="10" t="n"/>
      <c r="B42" s="11" t="n"/>
      <c r="C42" s="11" t="n"/>
      <c r="D42" s="12" t="n"/>
      <c r="E42" s="11" t="n"/>
      <c r="F42" s="10" t="n"/>
      <c r="G42" s="10" t="n"/>
      <c r="H42" s="13" t="n"/>
      <c r="I42" s="8" t="n"/>
      <c r="J42" s="8" t="n"/>
      <c r="K42" s="16">
        <f>IF($A42="","",$I42*12)</f>
        <v/>
      </c>
      <c r="L42" s="16">
        <f>IF($A42="","",$J42*12)</f>
        <v/>
      </c>
      <c r="M42" s="8" t="n"/>
      <c r="N42" s="8" t="n"/>
      <c r="O42" s="8" t="n"/>
      <c r="P42" s="8" t="n"/>
      <c r="Q42" s="8" t="n"/>
      <c r="R42" s="8" t="n"/>
      <c r="S42" s="8" t="n"/>
      <c r="T42" s="8" t="n"/>
      <c r="U42" s="16">
        <f>IF($A42="","",SUM($K42:$L42))</f>
        <v/>
      </c>
      <c r="V42" s="16">
        <f>IF($A42="","",SUM($M42:$T42)-$N42)</f>
        <v/>
      </c>
      <c r="W42" s="16">
        <f>IF($A42="","",$U42-$V42)</f>
        <v/>
      </c>
      <c r="X42" s="16">
        <f>IF($A42="","",IF(AND($G42="Réel",$W42&lt;0),MIN(ABS($W42),'Biens et charges'!$B$5),0))</f>
        <v/>
      </c>
      <c r="Y42" s="16">
        <f>IF($A42="","",$U42*(1-'Biens et charges'!$B$3))</f>
        <v/>
      </c>
      <c r="Z42" s="16">
        <f>IF($A42="","",IF($G42="Micro-foncier",$Y42,MAX($W42,0)))</f>
        <v/>
      </c>
      <c r="AA42" s="16">
        <f>IF($A42="","",$Z42*'Biens et charges'!$B$6)</f>
        <v/>
      </c>
      <c r="AB42" s="17">
        <f>IF($A42="","",'Biens et charges'!$B$7)</f>
        <v/>
      </c>
      <c r="AC42" s="16">
        <f>IF($A42="","",$Z42*$AB42)</f>
        <v/>
      </c>
      <c r="AD42" s="16">
        <f>IF($A42="","",$AA42+$AC42)</f>
        <v/>
      </c>
      <c r="AE42" s="7">
        <f>IF($A42="","",IF($U42&gt;'Biens et charges'!$B$4,"Vérifier l’éligibilité au micro-foncier",""))</f>
        <v/>
      </c>
    </row>
    <row r="43">
      <c r="A43" s="10" t="n"/>
      <c r="B43" s="11" t="n"/>
      <c r="C43" s="11" t="n"/>
      <c r="D43" s="12" t="n"/>
      <c r="E43" s="11" t="n"/>
      <c r="F43" s="10" t="n"/>
      <c r="G43" s="10" t="n"/>
      <c r="H43" s="13" t="n"/>
      <c r="I43" s="8" t="n"/>
      <c r="J43" s="8" t="n"/>
      <c r="K43" s="14">
        <f>IF($A43="","",$I43*12)</f>
        <v/>
      </c>
      <c r="L43" s="14">
        <f>IF($A43="","",$J43*12)</f>
        <v/>
      </c>
      <c r="M43" s="8" t="n"/>
      <c r="N43" s="8" t="n"/>
      <c r="O43" s="8" t="n"/>
      <c r="P43" s="8" t="n"/>
      <c r="Q43" s="8" t="n"/>
      <c r="R43" s="8" t="n"/>
      <c r="S43" s="8" t="n"/>
      <c r="T43" s="8" t="n"/>
      <c r="U43" s="14">
        <f>IF($A43="","",SUM($K43:$L43))</f>
        <v/>
      </c>
      <c r="V43" s="14">
        <f>IF($A43="","",SUM($M43:$T43)-$N43)</f>
        <v/>
      </c>
      <c r="W43" s="14">
        <f>IF($A43="","",$U43-$V43)</f>
        <v/>
      </c>
      <c r="X43" s="14">
        <f>IF($A43="","",IF(AND($G43="Réel",$W43&lt;0),MIN(ABS($W43),'Biens et charges'!$B$5),0))</f>
        <v/>
      </c>
      <c r="Y43" s="14">
        <f>IF($A43="","",$U43*(1-'Biens et charges'!$B$3))</f>
        <v/>
      </c>
      <c r="Z43" s="14">
        <f>IF($A43="","",IF($G43="Micro-foncier",$Y43,MAX($W43,0)))</f>
        <v/>
      </c>
      <c r="AA43" s="14">
        <f>IF($A43="","",$Z43*'Biens et charges'!$B$6)</f>
        <v/>
      </c>
      <c r="AB43" s="15">
        <f>IF($A43="","",'Biens et charges'!$B$7)</f>
        <v/>
      </c>
      <c r="AC43" s="14">
        <f>IF($A43="","",$Z43*$AB43)</f>
        <v/>
      </c>
      <c r="AD43" s="14">
        <f>IF($A43="","",$AA43+$AC43)</f>
        <v/>
      </c>
      <c r="AE43" s="5">
        <f>IF($A43="","",IF($U43&gt;'Biens et charges'!$B$4,"Vérifier l’éligibilité au micro-foncier",""))</f>
        <v/>
      </c>
    </row>
    <row r="44">
      <c r="A44" s="10" t="n"/>
      <c r="B44" s="11" t="n"/>
      <c r="C44" s="11" t="n"/>
      <c r="D44" s="12" t="n"/>
      <c r="E44" s="11" t="n"/>
      <c r="F44" s="10" t="n"/>
      <c r="G44" s="10" t="n"/>
      <c r="H44" s="13" t="n"/>
      <c r="I44" s="8" t="n"/>
      <c r="J44" s="8" t="n"/>
      <c r="K44" s="16">
        <f>IF($A44="","",$I44*12)</f>
        <v/>
      </c>
      <c r="L44" s="16">
        <f>IF($A44="","",$J44*12)</f>
        <v/>
      </c>
      <c r="M44" s="8" t="n"/>
      <c r="N44" s="8" t="n"/>
      <c r="O44" s="8" t="n"/>
      <c r="P44" s="8" t="n"/>
      <c r="Q44" s="8" t="n"/>
      <c r="R44" s="8" t="n"/>
      <c r="S44" s="8" t="n"/>
      <c r="T44" s="8" t="n"/>
      <c r="U44" s="16">
        <f>IF($A44="","",SUM($K44:$L44))</f>
        <v/>
      </c>
      <c r="V44" s="16">
        <f>IF($A44="","",SUM($M44:$T44)-$N44)</f>
        <v/>
      </c>
      <c r="W44" s="16">
        <f>IF($A44="","",$U44-$V44)</f>
        <v/>
      </c>
      <c r="X44" s="16">
        <f>IF($A44="","",IF(AND($G44="Réel",$W44&lt;0),MIN(ABS($W44),'Biens et charges'!$B$5),0))</f>
        <v/>
      </c>
      <c r="Y44" s="16">
        <f>IF($A44="","",$U44*(1-'Biens et charges'!$B$3))</f>
        <v/>
      </c>
      <c r="Z44" s="16">
        <f>IF($A44="","",IF($G44="Micro-foncier",$Y44,MAX($W44,0)))</f>
        <v/>
      </c>
      <c r="AA44" s="16">
        <f>IF($A44="","",$Z44*'Biens et charges'!$B$6)</f>
        <v/>
      </c>
      <c r="AB44" s="17">
        <f>IF($A44="","",'Biens et charges'!$B$7)</f>
        <v/>
      </c>
      <c r="AC44" s="16">
        <f>IF($A44="","",$Z44*$AB44)</f>
        <v/>
      </c>
      <c r="AD44" s="16">
        <f>IF($A44="","",$AA44+$AC44)</f>
        <v/>
      </c>
      <c r="AE44" s="7">
        <f>IF($A44="","",IF($U44&gt;'Biens et charges'!$B$4,"Vérifier l’éligibilité au micro-foncier",""))</f>
        <v/>
      </c>
    </row>
    <row r="45">
      <c r="A45" s="10" t="n"/>
      <c r="B45" s="11" t="n"/>
      <c r="C45" s="11" t="n"/>
      <c r="D45" s="12" t="n"/>
      <c r="E45" s="11" t="n"/>
      <c r="F45" s="10" t="n"/>
      <c r="G45" s="10" t="n"/>
      <c r="H45" s="13" t="n"/>
      <c r="I45" s="8" t="n"/>
      <c r="J45" s="8" t="n"/>
      <c r="K45" s="14">
        <f>IF($A45="","",$I45*12)</f>
        <v/>
      </c>
      <c r="L45" s="14">
        <f>IF($A45="","",$J45*12)</f>
        <v/>
      </c>
      <c r="M45" s="8" t="n"/>
      <c r="N45" s="8" t="n"/>
      <c r="O45" s="8" t="n"/>
      <c r="P45" s="8" t="n"/>
      <c r="Q45" s="8" t="n"/>
      <c r="R45" s="8" t="n"/>
      <c r="S45" s="8" t="n"/>
      <c r="T45" s="8" t="n"/>
      <c r="U45" s="14">
        <f>IF($A45="","",SUM($K45:$L45))</f>
        <v/>
      </c>
      <c r="V45" s="14">
        <f>IF($A45="","",SUM($M45:$T45)-$N45)</f>
        <v/>
      </c>
      <c r="W45" s="14">
        <f>IF($A45="","",$U45-$V45)</f>
        <v/>
      </c>
      <c r="X45" s="14">
        <f>IF($A45="","",IF(AND($G45="Réel",$W45&lt;0),MIN(ABS($W45),'Biens et charges'!$B$5),0))</f>
        <v/>
      </c>
      <c r="Y45" s="14">
        <f>IF($A45="","",$U45*(1-'Biens et charges'!$B$3))</f>
        <v/>
      </c>
      <c r="Z45" s="14">
        <f>IF($A45="","",IF($G45="Micro-foncier",$Y45,MAX($W45,0)))</f>
        <v/>
      </c>
      <c r="AA45" s="14">
        <f>IF($A45="","",$Z45*'Biens et charges'!$B$6)</f>
        <v/>
      </c>
      <c r="AB45" s="15">
        <f>IF($A45="","",'Biens et charges'!$B$7)</f>
        <v/>
      </c>
      <c r="AC45" s="14">
        <f>IF($A45="","",$Z45*$AB45)</f>
        <v/>
      </c>
      <c r="AD45" s="14">
        <f>IF($A45="","",$AA45+$AC45)</f>
        <v/>
      </c>
      <c r="AE45" s="5">
        <f>IF($A45="","",IF($U45&gt;'Biens et charges'!$B$4,"Vérifier l’éligibilité au micro-foncier",""))</f>
        <v/>
      </c>
    </row>
    <row r="46">
      <c r="A46" s="10" t="n"/>
      <c r="B46" s="11" t="n"/>
      <c r="C46" s="11" t="n"/>
      <c r="D46" s="12" t="n"/>
      <c r="E46" s="11" t="n"/>
      <c r="F46" s="10" t="n"/>
      <c r="G46" s="10" t="n"/>
      <c r="H46" s="13" t="n"/>
      <c r="I46" s="8" t="n"/>
      <c r="J46" s="8" t="n"/>
      <c r="K46" s="16">
        <f>IF($A46="","",$I46*12)</f>
        <v/>
      </c>
      <c r="L46" s="16">
        <f>IF($A46="","",$J46*12)</f>
        <v/>
      </c>
      <c r="M46" s="8" t="n"/>
      <c r="N46" s="8" t="n"/>
      <c r="O46" s="8" t="n"/>
      <c r="P46" s="8" t="n"/>
      <c r="Q46" s="8" t="n"/>
      <c r="R46" s="8" t="n"/>
      <c r="S46" s="8" t="n"/>
      <c r="T46" s="8" t="n"/>
      <c r="U46" s="16">
        <f>IF($A46="","",SUM($K46:$L46))</f>
        <v/>
      </c>
      <c r="V46" s="16">
        <f>IF($A46="","",SUM($M46:$T46)-$N46)</f>
        <v/>
      </c>
      <c r="W46" s="16">
        <f>IF($A46="","",$U46-$V46)</f>
        <v/>
      </c>
      <c r="X46" s="16">
        <f>IF($A46="","",IF(AND($G46="Réel",$W46&lt;0),MIN(ABS($W46),'Biens et charges'!$B$5),0))</f>
        <v/>
      </c>
      <c r="Y46" s="16">
        <f>IF($A46="","",$U46*(1-'Biens et charges'!$B$3))</f>
        <v/>
      </c>
      <c r="Z46" s="16">
        <f>IF($A46="","",IF($G46="Micro-foncier",$Y46,MAX($W46,0)))</f>
        <v/>
      </c>
      <c r="AA46" s="16">
        <f>IF($A46="","",$Z46*'Biens et charges'!$B$6)</f>
        <v/>
      </c>
      <c r="AB46" s="17">
        <f>IF($A46="","",'Biens et charges'!$B$7)</f>
        <v/>
      </c>
      <c r="AC46" s="16">
        <f>IF($A46="","",$Z46*$AB46)</f>
        <v/>
      </c>
      <c r="AD46" s="16">
        <f>IF($A46="","",$AA46+$AC46)</f>
        <v/>
      </c>
      <c r="AE46" s="7">
        <f>IF($A46="","",IF($U46&gt;'Biens et charges'!$B$4,"Vérifier l’éligibilité au micro-foncier",""))</f>
        <v/>
      </c>
    </row>
    <row r="47">
      <c r="A47" s="10" t="n"/>
      <c r="B47" s="11" t="n"/>
      <c r="C47" s="11" t="n"/>
      <c r="D47" s="12" t="n"/>
      <c r="E47" s="11" t="n"/>
      <c r="F47" s="10" t="n"/>
      <c r="G47" s="10" t="n"/>
      <c r="H47" s="13" t="n"/>
      <c r="I47" s="8" t="n"/>
      <c r="J47" s="8" t="n"/>
      <c r="K47" s="14">
        <f>IF($A47="","",$I47*12)</f>
        <v/>
      </c>
      <c r="L47" s="14">
        <f>IF($A47="","",$J47*12)</f>
        <v/>
      </c>
      <c r="M47" s="8" t="n"/>
      <c r="N47" s="8" t="n"/>
      <c r="O47" s="8" t="n"/>
      <c r="P47" s="8" t="n"/>
      <c r="Q47" s="8" t="n"/>
      <c r="R47" s="8" t="n"/>
      <c r="S47" s="8" t="n"/>
      <c r="T47" s="8" t="n"/>
      <c r="U47" s="14">
        <f>IF($A47="","",SUM($K47:$L47))</f>
        <v/>
      </c>
      <c r="V47" s="14">
        <f>IF($A47="","",SUM($M47:$T47)-$N47)</f>
        <v/>
      </c>
      <c r="W47" s="14">
        <f>IF($A47="","",$U47-$V47)</f>
        <v/>
      </c>
      <c r="X47" s="14">
        <f>IF($A47="","",IF(AND($G47="Réel",$W47&lt;0),MIN(ABS($W47),'Biens et charges'!$B$5),0))</f>
        <v/>
      </c>
      <c r="Y47" s="14">
        <f>IF($A47="","",$U47*(1-'Biens et charges'!$B$3))</f>
        <v/>
      </c>
      <c r="Z47" s="14">
        <f>IF($A47="","",IF($G47="Micro-foncier",$Y47,MAX($W47,0)))</f>
        <v/>
      </c>
      <c r="AA47" s="14">
        <f>IF($A47="","",$Z47*'Biens et charges'!$B$6)</f>
        <v/>
      </c>
      <c r="AB47" s="15">
        <f>IF($A47="","",'Biens et charges'!$B$7)</f>
        <v/>
      </c>
      <c r="AC47" s="14">
        <f>IF($A47="","",$Z47*$AB47)</f>
        <v/>
      </c>
      <c r="AD47" s="14">
        <f>IF($A47="","",$AA47+$AC47)</f>
        <v/>
      </c>
      <c r="AE47" s="5">
        <f>IF($A47="","",IF($U47&gt;'Biens et charges'!$B$4,"Vérifier l’éligibilité au micro-foncier",""))</f>
        <v/>
      </c>
    </row>
    <row r="48">
      <c r="A48" s="10" t="n"/>
      <c r="B48" s="11" t="n"/>
      <c r="C48" s="11" t="n"/>
      <c r="D48" s="12" t="n"/>
      <c r="E48" s="11" t="n"/>
      <c r="F48" s="10" t="n"/>
      <c r="G48" s="10" t="n"/>
      <c r="H48" s="13" t="n"/>
      <c r="I48" s="8" t="n"/>
      <c r="J48" s="8" t="n"/>
      <c r="K48" s="16">
        <f>IF($A48="","",$I48*12)</f>
        <v/>
      </c>
      <c r="L48" s="16">
        <f>IF($A48="","",$J48*12)</f>
        <v/>
      </c>
      <c r="M48" s="8" t="n"/>
      <c r="N48" s="8" t="n"/>
      <c r="O48" s="8" t="n"/>
      <c r="P48" s="8" t="n"/>
      <c r="Q48" s="8" t="n"/>
      <c r="R48" s="8" t="n"/>
      <c r="S48" s="8" t="n"/>
      <c r="T48" s="8" t="n"/>
      <c r="U48" s="16">
        <f>IF($A48="","",SUM($K48:$L48))</f>
        <v/>
      </c>
      <c r="V48" s="16">
        <f>IF($A48="","",SUM($M48:$T48)-$N48)</f>
        <v/>
      </c>
      <c r="W48" s="16">
        <f>IF($A48="","",$U48-$V48)</f>
        <v/>
      </c>
      <c r="X48" s="16">
        <f>IF($A48="","",IF(AND($G48="Réel",$W48&lt;0),MIN(ABS($W48),'Biens et charges'!$B$5),0))</f>
        <v/>
      </c>
      <c r="Y48" s="16">
        <f>IF($A48="","",$U48*(1-'Biens et charges'!$B$3))</f>
        <v/>
      </c>
      <c r="Z48" s="16">
        <f>IF($A48="","",IF($G48="Micro-foncier",$Y48,MAX($W48,0)))</f>
        <v/>
      </c>
      <c r="AA48" s="16">
        <f>IF($A48="","",$Z48*'Biens et charges'!$B$6)</f>
        <v/>
      </c>
      <c r="AB48" s="17">
        <f>IF($A48="","",'Biens et charges'!$B$7)</f>
        <v/>
      </c>
      <c r="AC48" s="16">
        <f>IF($A48="","",$Z48*$AB48)</f>
        <v/>
      </c>
      <c r="AD48" s="16">
        <f>IF($A48="","",$AA48+$AC48)</f>
        <v/>
      </c>
      <c r="AE48" s="7">
        <f>IF($A48="","",IF($U48&gt;'Biens et charges'!$B$4,"Vérifier l’éligibilité au micro-foncier",""))</f>
        <v/>
      </c>
    </row>
    <row r="49">
      <c r="A49" s="10" t="n"/>
      <c r="B49" s="11" t="n"/>
      <c r="C49" s="11" t="n"/>
      <c r="D49" s="12" t="n"/>
      <c r="E49" s="11" t="n"/>
      <c r="F49" s="10" t="n"/>
      <c r="G49" s="10" t="n"/>
      <c r="H49" s="13" t="n"/>
      <c r="I49" s="8" t="n"/>
      <c r="J49" s="8" t="n"/>
      <c r="K49" s="14">
        <f>IF($A49="","",$I49*12)</f>
        <v/>
      </c>
      <c r="L49" s="14">
        <f>IF($A49="","",$J49*12)</f>
        <v/>
      </c>
      <c r="M49" s="8" t="n"/>
      <c r="N49" s="8" t="n"/>
      <c r="O49" s="8" t="n"/>
      <c r="P49" s="8" t="n"/>
      <c r="Q49" s="8" t="n"/>
      <c r="R49" s="8" t="n"/>
      <c r="S49" s="8" t="n"/>
      <c r="T49" s="8" t="n"/>
      <c r="U49" s="14">
        <f>IF($A49="","",SUM($K49:$L49))</f>
        <v/>
      </c>
      <c r="V49" s="14">
        <f>IF($A49="","",SUM($M49:$T49)-$N49)</f>
        <v/>
      </c>
      <c r="W49" s="14">
        <f>IF($A49="","",$U49-$V49)</f>
        <v/>
      </c>
      <c r="X49" s="14">
        <f>IF($A49="","",IF(AND($G49="Réel",$W49&lt;0),MIN(ABS($W49),'Biens et charges'!$B$5),0))</f>
        <v/>
      </c>
      <c r="Y49" s="14">
        <f>IF($A49="","",$U49*(1-'Biens et charges'!$B$3))</f>
        <v/>
      </c>
      <c r="Z49" s="14">
        <f>IF($A49="","",IF($G49="Micro-foncier",$Y49,MAX($W49,0)))</f>
        <v/>
      </c>
      <c r="AA49" s="14">
        <f>IF($A49="","",$Z49*'Biens et charges'!$B$6)</f>
        <v/>
      </c>
      <c r="AB49" s="15">
        <f>IF($A49="","",'Biens et charges'!$B$7)</f>
        <v/>
      </c>
      <c r="AC49" s="14">
        <f>IF($A49="","",$Z49*$AB49)</f>
        <v/>
      </c>
      <c r="AD49" s="14">
        <f>IF($A49="","",$AA49+$AC49)</f>
        <v/>
      </c>
      <c r="AE49" s="5">
        <f>IF($A49="","",IF($U49&gt;'Biens et charges'!$B$4,"Vérifier l’éligibilité au micro-foncier",""))</f>
        <v/>
      </c>
    </row>
    <row r="50">
      <c r="A50" s="10" t="n"/>
      <c r="B50" s="11" t="n"/>
      <c r="C50" s="11" t="n"/>
      <c r="D50" s="12" t="n"/>
      <c r="E50" s="11" t="n"/>
      <c r="F50" s="10" t="n"/>
      <c r="G50" s="10" t="n"/>
      <c r="H50" s="13" t="n"/>
      <c r="I50" s="8" t="n"/>
      <c r="J50" s="8" t="n"/>
      <c r="K50" s="16">
        <f>IF($A50="","",$I50*12)</f>
        <v/>
      </c>
      <c r="L50" s="16">
        <f>IF($A50="","",$J50*12)</f>
        <v/>
      </c>
      <c r="M50" s="8" t="n"/>
      <c r="N50" s="8" t="n"/>
      <c r="O50" s="8" t="n"/>
      <c r="P50" s="8" t="n"/>
      <c r="Q50" s="8" t="n"/>
      <c r="R50" s="8" t="n"/>
      <c r="S50" s="8" t="n"/>
      <c r="T50" s="8" t="n"/>
      <c r="U50" s="16">
        <f>IF($A50="","",SUM($K50:$L50))</f>
        <v/>
      </c>
      <c r="V50" s="16">
        <f>IF($A50="","",SUM($M50:$T50)-$N50)</f>
        <v/>
      </c>
      <c r="W50" s="16">
        <f>IF($A50="","",$U50-$V50)</f>
        <v/>
      </c>
      <c r="X50" s="16">
        <f>IF($A50="","",IF(AND($G50="Réel",$W50&lt;0),MIN(ABS($W50),'Biens et charges'!$B$5),0))</f>
        <v/>
      </c>
      <c r="Y50" s="16">
        <f>IF($A50="","",$U50*(1-'Biens et charges'!$B$3))</f>
        <v/>
      </c>
      <c r="Z50" s="16">
        <f>IF($A50="","",IF($G50="Micro-foncier",$Y50,MAX($W50,0)))</f>
        <v/>
      </c>
      <c r="AA50" s="16">
        <f>IF($A50="","",$Z50*'Biens et charges'!$B$6)</f>
        <v/>
      </c>
      <c r="AB50" s="17">
        <f>IF($A50="","",'Biens et charges'!$B$7)</f>
        <v/>
      </c>
      <c r="AC50" s="16">
        <f>IF($A50="","",$Z50*$AB50)</f>
        <v/>
      </c>
      <c r="AD50" s="16">
        <f>IF($A50="","",$AA50+$AC50)</f>
        <v/>
      </c>
      <c r="AE50" s="7">
        <f>IF($A50="","",IF($U50&gt;'Biens et charges'!$B$4,"Vérifier l’éligibilité au micro-foncier",""))</f>
        <v/>
      </c>
    </row>
    <row r="51">
      <c r="A51" s="10" t="n"/>
      <c r="B51" s="11" t="n"/>
      <c r="C51" s="11" t="n"/>
      <c r="D51" s="12" t="n"/>
      <c r="E51" s="11" t="n"/>
      <c r="F51" s="10" t="n"/>
      <c r="G51" s="10" t="n"/>
      <c r="H51" s="13" t="n"/>
      <c r="I51" s="8" t="n"/>
      <c r="J51" s="8" t="n"/>
      <c r="K51" s="14">
        <f>IF($A51="","",$I51*12)</f>
        <v/>
      </c>
      <c r="L51" s="14">
        <f>IF($A51="","",$J51*12)</f>
        <v/>
      </c>
      <c r="M51" s="8" t="n"/>
      <c r="N51" s="8" t="n"/>
      <c r="O51" s="8" t="n"/>
      <c r="P51" s="8" t="n"/>
      <c r="Q51" s="8" t="n"/>
      <c r="R51" s="8" t="n"/>
      <c r="S51" s="8" t="n"/>
      <c r="T51" s="8" t="n"/>
      <c r="U51" s="14">
        <f>IF($A51="","",SUM($K51:$L51))</f>
        <v/>
      </c>
      <c r="V51" s="14">
        <f>IF($A51="","",SUM($M51:$T51)-$N51)</f>
        <v/>
      </c>
      <c r="W51" s="14">
        <f>IF($A51="","",$U51-$V51)</f>
        <v/>
      </c>
      <c r="X51" s="14">
        <f>IF($A51="","",IF(AND($G51="Réel",$W51&lt;0),MIN(ABS($W51),'Biens et charges'!$B$5),0))</f>
        <v/>
      </c>
      <c r="Y51" s="14">
        <f>IF($A51="","",$U51*(1-'Biens et charges'!$B$3))</f>
        <v/>
      </c>
      <c r="Z51" s="14">
        <f>IF($A51="","",IF($G51="Micro-foncier",$Y51,MAX($W51,0)))</f>
        <v/>
      </c>
      <c r="AA51" s="14">
        <f>IF($A51="","",$Z51*'Biens et charges'!$B$6)</f>
        <v/>
      </c>
      <c r="AB51" s="15">
        <f>IF($A51="","",'Biens et charges'!$B$7)</f>
        <v/>
      </c>
      <c r="AC51" s="14">
        <f>IF($A51="","",$Z51*$AB51)</f>
        <v/>
      </c>
      <c r="AD51" s="14">
        <f>IF($A51="","",$AA51+$AC51)</f>
        <v/>
      </c>
      <c r="AE51" s="5">
        <f>IF($A51="","",IF($U51&gt;'Biens et charges'!$B$4,"Vérifier l’éligibilité au micro-foncier",""))</f>
        <v/>
      </c>
    </row>
    <row r="52">
      <c r="A52" s="10" t="n"/>
      <c r="B52" s="11" t="n"/>
      <c r="C52" s="11" t="n"/>
      <c r="D52" s="12" t="n"/>
      <c r="E52" s="11" t="n"/>
      <c r="F52" s="10" t="n"/>
      <c r="G52" s="10" t="n"/>
      <c r="H52" s="13" t="n"/>
      <c r="I52" s="8" t="n"/>
      <c r="J52" s="8" t="n"/>
      <c r="K52" s="16">
        <f>IF($A52="","",$I52*12)</f>
        <v/>
      </c>
      <c r="L52" s="16">
        <f>IF($A52="","",$J52*12)</f>
        <v/>
      </c>
      <c r="M52" s="8" t="n"/>
      <c r="N52" s="8" t="n"/>
      <c r="O52" s="8" t="n"/>
      <c r="P52" s="8" t="n"/>
      <c r="Q52" s="8" t="n"/>
      <c r="R52" s="8" t="n"/>
      <c r="S52" s="8" t="n"/>
      <c r="T52" s="8" t="n"/>
      <c r="U52" s="16">
        <f>IF($A52="","",SUM($K52:$L52))</f>
        <v/>
      </c>
      <c r="V52" s="16">
        <f>IF($A52="","",SUM($M52:$T52)-$N52)</f>
        <v/>
      </c>
      <c r="W52" s="16">
        <f>IF($A52="","",$U52-$V52)</f>
        <v/>
      </c>
      <c r="X52" s="16">
        <f>IF($A52="","",IF(AND($G52="Réel",$W52&lt;0),MIN(ABS($W52),'Biens et charges'!$B$5),0))</f>
        <v/>
      </c>
      <c r="Y52" s="16">
        <f>IF($A52="","",$U52*(1-'Biens et charges'!$B$3))</f>
        <v/>
      </c>
      <c r="Z52" s="16">
        <f>IF($A52="","",IF($G52="Micro-foncier",$Y52,MAX($W52,0)))</f>
        <v/>
      </c>
      <c r="AA52" s="16">
        <f>IF($A52="","",$Z52*'Biens et charges'!$B$6)</f>
        <v/>
      </c>
      <c r="AB52" s="17">
        <f>IF($A52="","",'Biens et charges'!$B$7)</f>
        <v/>
      </c>
      <c r="AC52" s="16">
        <f>IF($A52="","",$Z52*$AB52)</f>
        <v/>
      </c>
      <c r="AD52" s="16">
        <f>IF($A52="","",$AA52+$AC52)</f>
        <v/>
      </c>
      <c r="AE52" s="7">
        <f>IF($A52="","",IF($U52&gt;'Biens et charges'!$B$4,"Vérifier l’éligibilité au micro-foncier",""))</f>
        <v/>
      </c>
    </row>
    <row r="53">
      <c r="A53" s="10" t="n"/>
      <c r="B53" s="11" t="n"/>
      <c r="C53" s="11" t="n"/>
      <c r="D53" s="12" t="n"/>
      <c r="E53" s="11" t="n"/>
      <c r="F53" s="10" t="n"/>
      <c r="G53" s="10" t="n"/>
      <c r="H53" s="13" t="n"/>
      <c r="I53" s="8" t="n"/>
      <c r="J53" s="8" t="n"/>
      <c r="K53" s="14">
        <f>IF($A53="","",$I53*12)</f>
        <v/>
      </c>
      <c r="L53" s="14">
        <f>IF($A53="","",$J53*12)</f>
        <v/>
      </c>
      <c r="M53" s="8" t="n"/>
      <c r="N53" s="8" t="n"/>
      <c r="O53" s="8" t="n"/>
      <c r="P53" s="8" t="n"/>
      <c r="Q53" s="8" t="n"/>
      <c r="R53" s="8" t="n"/>
      <c r="S53" s="8" t="n"/>
      <c r="T53" s="8" t="n"/>
      <c r="U53" s="14">
        <f>IF($A53="","",SUM($K53:$L53))</f>
        <v/>
      </c>
      <c r="V53" s="14">
        <f>IF($A53="","",SUM($M53:$T53)-$N53)</f>
        <v/>
      </c>
      <c r="W53" s="14">
        <f>IF($A53="","",$U53-$V53)</f>
        <v/>
      </c>
      <c r="X53" s="14">
        <f>IF($A53="","",IF(AND($G53="Réel",$W53&lt;0),MIN(ABS($W53),'Biens et charges'!$B$5),0))</f>
        <v/>
      </c>
      <c r="Y53" s="14">
        <f>IF($A53="","",$U53*(1-'Biens et charges'!$B$3))</f>
        <v/>
      </c>
      <c r="Z53" s="14">
        <f>IF($A53="","",IF($G53="Micro-foncier",$Y53,MAX($W53,0)))</f>
        <v/>
      </c>
      <c r="AA53" s="14">
        <f>IF($A53="","",$Z53*'Biens et charges'!$B$6)</f>
        <v/>
      </c>
      <c r="AB53" s="15">
        <f>IF($A53="","",'Biens et charges'!$B$7)</f>
        <v/>
      </c>
      <c r="AC53" s="14">
        <f>IF($A53="","",$Z53*$AB53)</f>
        <v/>
      </c>
      <c r="AD53" s="14">
        <f>IF($A53="","",$AA53+$AC53)</f>
        <v/>
      </c>
      <c r="AE53" s="5">
        <f>IF($A53="","",IF($U53&gt;'Biens et charges'!$B$4,"Vérifier l’éligibilité au micro-foncier",""))</f>
        <v/>
      </c>
    </row>
    <row r="54">
      <c r="A54" s="10" t="n"/>
      <c r="B54" s="11" t="n"/>
      <c r="C54" s="11" t="n"/>
      <c r="D54" s="12" t="n"/>
      <c r="E54" s="11" t="n"/>
      <c r="F54" s="10" t="n"/>
      <c r="G54" s="10" t="n"/>
      <c r="H54" s="13" t="n"/>
      <c r="I54" s="8" t="n"/>
      <c r="J54" s="8" t="n"/>
      <c r="K54" s="16">
        <f>IF($A54="","",$I54*12)</f>
        <v/>
      </c>
      <c r="L54" s="16">
        <f>IF($A54="","",$J54*12)</f>
        <v/>
      </c>
      <c r="M54" s="8" t="n"/>
      <c r="N54" s="8" t="n"/>
      <c r="O54" s="8" t="n"/>
      <c r="P54" s="8" t="n"/>
      <c r="Q54" s="8" t="n"/>
      <c r="R54" s="8" t="n"/>
      <c r="S54" s="8" t="n"/>
      <c r="T54" s="8" t="n"/>
      <c r="U54" s="16">
        <f>IF($A54="","",SUM($K54:$L54))</f>
        <v/>
      </c>
      <c r="V54" s="16">
        <f>IF($A54="","",SUM($M54:$T54)-$N54)</f>
        <v/>
      </c>
      <c r="W54" s="16">
        <f>IF($A54="","",$U54-$V54)</f>
        <v/>
      </c>
      <c r="X54" s="16">
        <f>IF($A54="","",IF(AND($G54="Réel",$W54&lt;0),MIN(ABS($W54),'Biens et charges'!$B$5),0))</f>
        <v/>
      </c>
      <c r="Y54" s="16">
        <f>IF($A54="","",$U54*(1-'Biens et charges'!$B$3))</f>
        <v/>
      </c>
      <c r="Z54" s="16">
        <f>IF($A54="","",IF($G54="Micro-foncier",$Y54,MAX($W54,0)))</f>
        <v/>
      </c>
      <c r="AA54" s="16">
        <f>IF($A54="","",$Z54*'Biens et charges'!$B$6)</f>
        <v/>
      </c>
      <c r="AB54" s="17">
        <f>IF($A54="","",'Biens et charges'!$B$7)</f>
        <v/>
      </c>
      <c r="AC54" s="16">
        <f>IF($A54="","",$Z54*$AB54)</f>
        <v/>
      </c>
      <c r="AD54" s="16">
        <f>IF($A54="","",$AA54+$AC54)</f>
        <v/>
      </c>
      <c r="AE54" s="7">
        <f>IF($A54="","",IF($U54&gt;'Biens et charges'!$B$4,"Vérifier l’éligibilité au micro-foncier",""))</f>
        <v/>
      </c>
    </row>
    <row r="55">
      <c r="A55" s="10" t="n"/>
      <c r="B55" s="11" t="n"/>
      <c r="C55" s="11" t="n"/>
      <c r="D55" s="12" t="n"/>
      <c r="E55" s="11" t="n"/>
      <c r="F55" s="10" t="n"/>
      <c r="G55" s="10" t="n"/>
      <c r="H55" s="13" t="n"/>
      <c r="I55" s="8" t="n"/>
      <c r="J55" s="8" t="n"/>
      <c r="K55" s="14">
        <f>IF($A55="","",$I55*12)</f>
        <v/>
      </c>
      <c r="L55" s="14">
        <f>IF($A55="","",$J55*12)</f>
        <v/>
      </c>
      <c r="M55" s="8" t="n"/>
      <c r="N55" s="8" t="n"/>
      <c r="O55" s="8" t="n"/>
      <c r="P55" s="8" t="n"/>
      <c r="Q55" s="8" t="n"/>
      <c r="R55" s="8" t="n"/>
      <c r="S55" s="8" t="n"/>
      <c r="T55" s="8" t="n"/>
      <c r="U55" s="14">
        <f>IF($A55="","",SUM($K55:$L55))</f>
        <v/>
      </c>
      <c r="V55" s="14">
        <f>IF($A55="","",SUM($M55:$T55)-$N55)</f>
        <v/>
      </c>
      <c r="W55" s="14">
        <f>IF($A55="","",$U55-$V55)</f>
        <v/>
      </c>
      <c r="X55" s="14">
        <f>IF($A55="","",IF(AND($G55="Réel",$W55&lt;0),MIN(ABS($W55),'Biens et charges'!$B$5),0))</f>
        <v/>
      </c>
      <c r="Y55" s="14">
        <f>IF($A55="","",$U55*(1-'Biens et charges'!$B$3))</f>
        <v/>
      </c>
      <c r="Z55" s="14">
        <f>IF($A55="","",IF($G55="Micro-foncier",$Y55,MAX($W55,0)))</f>
        <v/>
      </c>
      <c r="AA55" s="14">
        <f>IF($A55="","",$Z55*'Biens et charges'!$B$6)</f>
        <v/>
      </c>
      <c r="AB55" s="15">
        <f>IF($A55="","",'Biens et charges'!$B$7)</f>
        <v/>
      </c>
      <c r="AC55" s="14">
        <f>IF($A55="","",$Z55*$AB55)</f>
        <v/>
      </c>
      <c r="AD55" s="14">
        <f>IF($A55="","",$AA55+$AC55)</f>
        <v/>
      </c>
      <c r="AE55" s="5">
        <f>IF($A55="","",IF($U55&gt;'Biens et charges'!$B$4,"Vérifier l’éligibilité au micro-foncier",""))</f>
        <v/>
      </c>
    </row>
    <row r="56">
      <c r="A56" s="10" t="n"/>
      <c r="B56" s="11" t="n"/>
      <c r="C56" s="11" t="n"/>
      <c r="D56" s="12" t="n"/>
      <c r="E56" s="11" t="n"/>
      <c r="F56" s="10" t="n"/>
      <c r="G56" s="10" t="n"/>
      <c r="H56" s="13" t="n"/>
      <c r="I56" s="8" t="n"/>
      <c r="J56" s="8" t="n"/>
      <c r="K56" s="16">
        <f>IF($A56="","",$I56*12)</f>
        <v/>
      </c>
      <c r="L56" s="16">
        <f>IF($A56="","",$J56*12)</f>
        <v/>
      </c>
      <c r="M56" s="8" t="n"/>
      <c r="N56" s="8" t="n"/>
      <c r="O56" s="8" t="n"/>
      <c r="P56" s="8" t="n"/>
      <c r="Q56" s="8" t="n"/>
      <c r="R56" s="8" t="n"/>
      <c r="S56" s="8" t="n"/>
      <c r="T56" s="8" t="n"/>
      <c r="U56" s="16">
        <f>IF($A56="","",SUM($K56:$L56))</f>
        <v/>
      </c>
      <c r="V56" s="16">
        <f>IF($A56="","",SUM($M56:$T56)-$N56)</f>
        <v/>
      </c>
      <c r="W56" s="16">
        <f>IF($A56="","",$U56-$V56)</f>
        <v/>
      </c>
      <c r="X56" s="16">
        <f>IF($A56="","",IF(AND($G56="Réel",$W56&lt;0),MIN(ABS($W56),'Biens et charges'!$B$5),0))</f>
        <v/>
      </c>
      <c r="Y56" s="16">
        <f>IF($A56="","",$U56*(1-'Biens et charges'!$B$3))</f>
        <v/>
      </c>
      <c r="Z56" s="16">
        <f>IF($A56="","",IF($G56="Micro-foncier",$Y56,MAX($W56,0)))</f>
        <v/>
      </c>
      <c r="AA56" s="16">
        <f>IF($A56="","",$Z56*'Biens et charges'!$B$6)</f>
        <v/>
      </c>
      <c r="AB56" s="17">
        <f>IF($A56="","",'Biens et charges'!$B$7)</f>
        <v/>
      </c>
      <c r="AC56" s="16">
        <f>IF($A56="","",$Z56*$AB56)</f>
        <v/>
      </c>
      <c r="AD56" s="16">
        <f>IF($A56="","",$AA56+$AC56)</f>
        <v/>
      </c>
      <c r="AE56" s="7">
        <f>IF($A56="","",IF($U56&gt;'Biens et charges'!$B$4,"Vérifier l’éligibilité au micro-foncier",""))</f>
        <v/>
      </c>
    </row>
    <row r="57">
      <c r="A57" s="10" t="n"/>
      <c r="B57" s="11" t="n"/>
      <c r="C57" s="11" t="n"/>
      <c r="D57" s="12" t="n"/>
      <c r="E57" s="11" t="n"/>
      <c r="F57" s="10" t="n"/>
      <c r="G57" s="10" t="n"/>
      <c r="H57" s="13" t="n"/>
      <c r="I57" s="8" t="n"/>
      <c r="J57" s="8" t="n"/>
      <c r="K57" s="14">
        <f>IF($A57="","",$I57*12)</f>
        <v/>
      </c>
      <c r="L57" s="14">
        <f>IF($A57="","",$J57*12)</f>
        <v/>
      </c>
      <c r="M57" s="8" t="n"/>
      <c r="N57" s="8" t="n"/>
      <c r="O57" s="8" t="n"/>
      <c r="P57" s="8" t="n"/>
      <c r="Q57" s="8" t="n"/>
      <c r="R57" s="8" t="n"/>
      <c r="S57" s="8" t="n"/>
      <c r="T57" s="8" t="n"/>
      <c r="U57" s="14">
        <f>IF($A57="","",SUM($K57:$L57))</f>
        <v/>
      </c>
      <c r="V57" s="14">
        <f>IF($A57="","",SUM($M57:$T57)-$N57)</f>
        <v/>
      </c>
      <c r="W57" s="14">
        <f>IF($A57="","",$U57-$V57)</f>
        <v/>
      </c>
      <c r="X57" s="14">
        <f>IF($A57="","",IF(AND($G57="Réel",$W57&lt;0),MIN(ABS($W57),'Biens et charges'!$B$5),0))</f>
        <v/>
      </c>
      <c r="Y57" s="14">
        <f>IF($A57="","",$U57*(1-'Biens et charges'!$B$3))</f>
        <v/>
      </c>
      <c r="Z57" s="14">
        <f>IF($A57="","",IF($G57="Micro-foncier",$Y57,MAX($W57,0)))</f>
        <v/>
      </c>
      <c r="AA57" s="14">
        <f>IF($A57="","",$Z57*'Biens et charges'!$B$6)</f>
        <v/>
      </c>
      <c r="AB57" s="15">
        <f>IF($A57="","",'Biens et charges'!$B$7)</f>
        <v/>
      </c>
      <c r="AC57" s="14">
        <f>IF($A57="","",$Z57*$AB57)</f>
        <v/>
      </c>
      <c r="AD57" s="14">
        <f>IF($A57="","",$AA57+$AC57)</f>
        <v/>
      </c>
      <c r="AE57" s="5">
        <f>IF($A57="","",IF($U57&gt;'Biens et charges'!$B$4,"Vérifier l’éligibilité au micro-foncier",""))</f>
        <v/>
      </c>
    </row>
    <row r="58">
      <c r="A58" s="10" t="n"/>
      <c r="B58" s="11" t="n"/>
      <c r="C58" s="11" t="n"/>
      <c r="D58" s="12" t="n"/>
      <c r="E58" s="11" t="n"/>
      <c r="F58" s="10" t="n"/>
      <c r="G58" s="10" t="n"/>
      <c r="H58" s="13" t="n"/>
      <c r="I58" s="8" t="n"/>
      <c r="J58" s="8" t="n"/>
      <c r="K58" s="16">
        <f>IF($A58="","",$I58*12)</f>
        <v/>
      </c>
      <c r="L58" s="16">
        <f>IF($A58="","",$J58*12)</f>
        <v/>
      </c>
      <c r="M58" s="8" t="n"/>
      <c r="N58" s="8" t="n"/>
      <c r="O58" s="8" t="n"/>
      <c r="P58" s="8" t="n"/>
      <c r="Q58" s="8" t="n"/>
      <c r="R58" s="8" t="n"/>
      <c r="S58" s="8" t="n"/>
      <c r="T58" s="8" t="n"/>
      <c r="U58" s="16">
        <f>IF($A58="","",SUM($K58:$L58))</f>
        <v/>
      </c>
      <c r="V58" s="16">
        <f>IF($A58="","",SUM($M58:$T58)-$N58)</f>
        <v/>
      </c>
      <c r="W58" s="16">
        <f>IF($A58="","",$U58-$V58)</f>
        <v/>
      </c>
      <c r="X58" s="16">
        <f>IF($A58="","",IF(AND($G58="Réel",$W58&lt;0),MIN(ABS($W58),'Biens et charges'!$B$5),0))</f>
        <v/>
      </c>
      <c r="Y58" s="16">
        <f>IF($A58="","",$U58*(1-'Biens et charges'!$B$3))</f>
        <v/>
      </c>
      <c r="Z58" s="16">
        <f>IF($A58="","",IF($G58="Micro-foncier",$Y58,MAX($W58,0)))</f>
        <v/>
      </c>
      <c r="AA58" s="16">
        <f>IF($A58="","",$Z58*'Biens et charges'!$B$6)</f>
        <v/>
      </c>
      <c r="AB58" s="17">
        <f>IF($A58="","",'Biens et charges'!$B$7)</f>
        <v/>
      </c>
      <c r="AC58" s="16">
        <f>IF($A58="","",$Z58*$AB58)</f>
        <v/>
      </c>
      <c r="AD58" s="16">
        <f>IF($A58="","",$AA58+$AC58)</f>
        <v/>
      </c>
      <c r="AE58" s="7">
        <f>IF($A58="","",IF($U58&gt;'Biens et charges'!$B$4,"Vérifier l’éligibilité au micro-foncier",""))</f>
        <v/>
      </c>
    </row>
    <row r="59">
      <c r="A59" s="10" t="n"/>
      <c r="B59" s="11" t="n"/>
      <c r="C59" s="11" t="n"/>
      <c r="D59" s="12" t="n"/>
      <c r="E59" s="11" t="n"/>
      <c r="F59" s="10" t="n"/>
      <c r="G59" s="10" t="n"/>
      <c r="H59" s="13" t="n"/>
      <c r="I59" s="8" t="n"/>
      <c r="J59" s="8" t="n"/>
      <c r="K59" s="14">
        <f>IF($A59="","",$I59*12)</f>
        <v/>
      </c>
      <c r="L59" s="14">
        <f>IF($A59="","",$J59*12)</f>
        <v/>
      </c>
      <c r="M59" s="8" t="n"/>
      <c r="N59" s="8" t="n"/>
      <c r="O59" s="8" t="n"/>
      <c r="P59" s="8" t="n"/>
      <c r="Q59" s="8" t="n"/>
      <c r="R59" s="8" t="n"/>
      <c r="S59" s="8" t="n"/>
      <c r="T59" s="8" t="n"/>
      <c r="U59" s="14">
        <f>IF($A59="","",SUM($K59:$L59))</f>
        <v/>
      </c>
      <c r="V59" s="14">
        <f>IF($A59="","",SUM($M59:$T59)-$N59)</f>
        <v/>
      </c>
      <c r="W59" s="14">
        <f>IF($A59="","",$U59-$V59)</f>
        <v/>
      </c>
      <c r="X59" s="14">
        <f>IF($A59="","",IF(AND($G59="Réel",$W59&lt;0),MIN(ABS($W59),'Biens et charges'!$B$5),0))</f>
        <v/>
      </c>
      <c r="Y59" s="14">
        <f>IF($A59="","",$U59*(1-'Biens et charges'!$B$3))</f>
        <v/>
      </c>
      <c r="Z59" s="14">
        <f>IF($A59="","",IF($G59="Micro-foncier",$Y59,MAX($W59,0)))</f>
        <v/>
      </c>
      <c r="AA59" s="14">
        <f>IF($A59="","",$Z59*'Biens et charges'!$B$6)</f>
        <v/>
      </c>
      <c r="AB59" s="15">
        <f>IF($A59="","",'Biens et charges'!$B$7)</f>
        <v/>
      </c>
      <c r="AC59" s="14">
        <f>IF($A59="","",$Z59*$AB59)</f>
        <v/>
      </c>
      <c r="AD59" s="14">
        <f>IF($A59="","",$AA59+$AC59)</f>
        <v/>
      </c>
      <c r="AE59" s="5">
        <f>IF($A59="","",IF($U59&gt;'Biens et charges'!$B$4,"Vérifier l’éligibilité au micro-foncier",""))</f>
        <v/>
      </c>
    </row>
    <row r="60">
      <c r="A60" s="10" t="n"/>
      <c r="B60" s="11" t="n"/>
      <c r="C60" s="11" t="n"/>
      <c r="D60" s="12" t="n"/>
      <c r="E60" s="11" t="n"/>
      <c r="F60" s="10" t="n"/>
      <c r="G60" s="10" t="n"/>
      <c r="H60" s="13" t="n"/>
      <c r="I60" s="8" t="n"/>
      <c r="J60" s="8" t="n"/>
      <c r="K60" s="16">
        <f>IF($A60="","",$I60*12)</f>
        <v/>
      </c>
      <c r="L60" s="16">
        <f>IF($A60="","",$J60*12)</f>
        <v/>
      </c>
      <c r="M60" s="8" t="n"/>
      <c r="N60" s="8" t="n"/>
      <c r="O60" s="8" t="n"/>
      <c r="P60" s="8" t="n"/>
      <c r="Q60" s="8" t="n"/>
      <c r="R60" s="8" t="n"/>
      <c r="S60" s="8" t="n"/>
      <c r="T60" s="8" t="n"/>
      <c r="U60" s="16">
        <f>IF($A60="","",SUM($K60:$L60))</f>
        <v/>
      </c>
      <c r="V60" s="16">
        <f>IF($A60="","",SUM($M60:$T60)-$N60)</f>
        <v/>
      </c>
      <c r="W60" s="16">
        <f>IF($A60="","",$U60-$V60)</f>
        <v/>
      </c>
      <c r="X60" s="16">
        <f>IF($A60="","",IF(AND($G60="Réel",$W60&lt;0),MIN(ABS($W60),'Biens et charges'!$B$5),0))</f>
        <v/>
      </c>
      <c r="Y60" s="16">
        <f>IF($A60="","",$U60*(1-'Biens et charges'!$B$3))</f>
        <v/>
      </c>
      <c r="Z60" s="16">
        <f>IF($A60="","",IF($G60="Micro-foncier",$Y60,MAX($W60,0)))</f>
        <v/>
      </c>
      <c r="AA60" s="16">
        <f>IF($A60="","",$Z60*'Biens et charges'!$B$6)</f>
        <v/>
      </c>
      <c r="AB60" s="17">
        <f>IF($A60="","",'Biens et charges'!$B$7)</f>
        <v/>
      </c>
      <c r="AC60" s="16">
        <f>IF($A60="","",$Z60*$AB60)</f>
        <v/>
      </c>
      <c r="AD60" s="16">
        <f>IF($A60="","",$AA60+$AC60)</f>
        <v/>
      </c>
      <c r="AE60" s="7">
        <f>IF($A60="","",IF($U60&gt;'Biens et charges'!$B$4,"Vérifier l’éligibilité au micro-foncier",""))</f>
        <v/>
      </c>
    </row>
    <row r="61">
      <c r="A61" s="10" t="n"/>
      <c r="B61" s="11" t="n"/>
      <c r="C61" s="11" t="n"/>
      <c r="D61" s="12" t="n"/>
      <c r="E61" s="11" t="n"/>
      <c r="F61" s="10" t="n"/>
      <c r="G61" s="10" t="n"/>
      <c r="H61" s="13" t="n"/>
      <c r="I61" s="8" t="n"/>
      <c r="J61" s="8" t="n"/>
      <c r="K61" s="14">
        <f>IF($A61="","",$I61*12)</f>
        <v/>
      </c>
      <c r="L61" s="14">
        <f>IF($A61="","",$J61*12)</f>
        <v/>
      </c>
      <c r="M61" s="8" t="n"/>
      <c r="N61" s="8" t="n"/>
      <c r="O61" s="8" t="n"/>
      <c r="P61" s="8" t="n"/>
      <c r="Q61" s="8" t="n"/>
      <c r="R61" s="8" t="n"/>
      <c r="S61" s="8" t="n"/>
      <c r="T61" s="8" t="n"/>
      <c r="U61" s="14">
        <f>IF($A61="","",SUM($K61:$L61))</f>
        <v/>
      </c>
      <c r="V61" s="14">
        <f>IF($A61="","",SUM($M61:$T61)-$N61)</f>
        <v/>
      </c>
      <c r="W61" s="14">
        <f>IF($A61="","",$U61-$V61)</f>
        <v/>
      </c>
      <c r="X61" s="14">
        <f>IF($A61="","",IF(AND($G61="Réel",$W61&lt;0),MIN(ABS($W61),'Biens et charges'!$B$5),0))</f>
        <v/>
      </c>
      <c r="Y61" s="14">
        <f>IF($A61="","",$U61*(1-'Biens et charges'!$B$3))</f>
        <v/>
      </c>
      <c r="Z61" s="14">
        <f>IF($A61="","",IF($G61="Micro-foncier",$Y61,MAX($W61,0)))</f>
        <v/>
      </c>
      <c r="AA61" s="14">
        <f>IF($A61="","",$Z61*'Biens et charges'!$B$6)</f>
        <v/>
      </c>
      <c r="AB61" s="15">
        <f>IF($A61="","",'Biens et charges'!$B$7)</f>
        <v/>
      </c>
      <c r="AC61" s="14">
        <f>IF($A61="","",$Z61*$AB61)</f>
        <v/>
      </c>
      <c r="AD61" s="14">
        <f>IF($A61="","",$AA61+$AC61)</f>
        <v/>
      </c>
      <c r="AE61" s="5">
        <f>IF($A61="","",IF($U61&gt;'Biens et charges'!$B$4,"Vérifier l’éligibilité au micro-foncier",""))</f>
        <v/>
      </c>
    </row>
    <row r="62">
      <c r="A62" s="10" t="n"/>
      <c r="B62" s="11" t="n"/>
      <c r="C62" s="11" t="n"/>
      <c r="D62" s="12" t="n"/>
      <c r="E62" s="11" t="n"/>
      <c r="F62" s="10" t="n"/>
      <c r="G62" s="10" t="n"/>
      <c r="H62" s="13" t="n"/>
      <c r="I62" s="8" t="n"/>
      <c r="J62" s="8" t="n"/>
      <c r="K62" s="16">
        <f>IF($A62="","",$I62*12)</f>
        <v/>
      </c>
      <c r="L62" s="16">
        <f>IF($A62="","",$J62*12)</f>
        <v/>
      </c>
      <c r="M62" s="8" t="n"/>
      <c r="N62" s="8" t="n"/>
      <c r="O62" s="8" t="n"/>
      <c r="P62" s="8" t="n"/>
      <c r="Q62" s="8" t="n"/>
      <c r="R62" s="8" t="n"/>
      <c r="S62" s="8" t="n"/>
      <c r="T62" s="8" t="n"/>
      <c r="U62" s="16">
        <f>IF($A62="","",SUM($K62:$L62))</f>
        <v/>
      </c>
      <c r="V62" s="16">
        <f>IF($A62="","",SUM($M62:$T62)-$N62)</f>
        <v/>
      </c>
      <c r="W62" s="16">
        <f>IF($A62="","",$U62-$V62)</f>
        <v/>
      </c>
      <c r="X62" s="16">
        <f>IF($A62="","",IF(AND($G62="Réel",$W62&lt;0),MIN(ABS($W62),'Biens et charges'!$B$5),0))</f>
        <v/>
      </c>
      <c r="Y62" s="16">
        <f>IF($A62="","",$U62*(1-'Biens et charges'!$B$3))</f>
        <v/>
      </c>
      <c r="Z62" s="16">
        <f>IF($A62="","",IF($G62="Micro-foncier",$Y62,MAX($W62,0)))</f>
        <v/>
      </c>
      <c r="AA62" s="16">
        <f>IF($A62="","",$Z62*'Biens et charges'!$B$6)</f>
        <v/>
      </c>
      <c r="AB62" s="17">
        <f>IF($A62="","",'Biens et charges'!$B$7)</f>
        <v/>
      </c>
      <c r="AC62" s="16">
        <f>IF($A62="","",$Z62*$AB62)</f>
        <v/>
      </c>
      <c r="AD62" s="16">
        <f>IF($A62="","",$AA62+$AC62)</f>
        <v/>
      </c>
      <c r="AE62" s="7">
        <f>IF($A62="","",IF($U62&gt;'Biens et charges'!$B$4,"Vérifier l’éligibilité au micro-foncier",""))</f>
        <v/>
      </c>
    </row>
    <row r="63">
      <c r="A63" s="10" t="n"/>
      <c r="B63" s="11" t="n"/>
      <c r="C63" s="11" t="n"/>
      <c r="D63" s="12" t="n"/>
      <c r="E63" s="11" t="n"/>
      <c r="F63" s="10" t="n"/>
      <c r="G63" s="10" t="n"/>
      <c r="H63" s="13" t="n"/>
      <c r="I63" s="8" t="n"/>
      <c r="J63" s="8" t="n"/>
      <c r="K63" s="14">
        <f>IF($A63="","",$I63*12)</f>
        <v/>
      </c>
      <c r="L63" s="14">
        <f>IF($A63="","",$J63*12)</f>
        <v/>
      </c>
      <c r="M63" s="8" t="n"/>
      <c r="N63" s="8" t="n"/>
      <c r="O63" s="8" t="n"/>
      <c r="P63" s="8" t="n"/>
      <c r="Q63" s="8" t="n"/>
      <c r="R63" s="8" t="n"/>
      <c r="S63" s="8" t="n"/>
      <c r="T63" s="8" t="n"/>
      <c r="U63" s="14">
        <f>IF($A63="","",SUM($K63:$L63))</f>
        <v/>
      </c>
      <c r="V63" s="14">
        <f>IF($A63="","",SUM($M63:$T63)-$N63)</f>
        <v/>
      </c>
      <c r="W63" s="14">
        <f>IF($A63="","",$U63-$V63)</f>
        <v/>
      </c>
      <c r="X63" s="14">
        <f>IF($A63="","",IF(AND($G63="Réel",$W63&lt;0),MIN(ABS($W63),'Biens et charges'!$B$5),0))</f>
        <v/>
      </c>
      <c r="Y63" s="14">
        <f>IF($A63="","",$U63*(1-'Biens et charges'!$B$3))</f>
        <v/>
      </c>
      <c r="Z63" s="14">
        <f>IF($A63="","",IF($G63="Micro-foncier",$Y63,MAX($W63,0)))</f>
        <v/>
      </c>
      <c r="AA63" s="14">
        <f>IF($A63="","",$Z63*'Biens et charges'!$B$6)</f>
        <v/>
      </c>
      <c r="AB63" s="15">
        <f>IF($A63="","",'Biens et charges'!$B$7)</f>
        <v/>
      </c>
      <c r="AC63" s="14">
        <f>IF($A63="","",$Z63*$AB63)</f>
        <v/>
      </c>
      <c r="AD63" s="14">
        <f>IF($A63="","",$AA63+$AC63)</f>
        <v/>
      </c>
      <c r="AE63" s="5">
        <f>IF($A63="","",IF($U63&gt;'Biens et charges'!$B$4,"Vérifier l’éligibilité au micro-foncier",""))</f>
        <v/>
      </c>
    </row>
    <row r="64">
      <c r="A64" s="10" t="n"/>
      <c r="B64" s="11" t="n"/>
      <c r="C64" s="11" t="n"/>
      <c r="D64" s="12" t="n"/>
      <c r="E64" s="11" t="n"/>
      <c r="F64" s="10" t="n"/>
      <c r="G64" s="10" t="n"/>
      <c r="H64" s="13" t="n"/>
      <c r="I64" s="8" t="n"/>
      <c r="J64" s="8" t="n"/>
      <c r="K64" s="16">
        <f>IF($A64="","",$I64*12)</f>
        <v/>
      </c>
      <c r="L64" s="16">
        <f>IF($A64="","",$J64*12)</f>
        <v/>
      </c>
      <c r="M64" s="8" t="n"/>
      <c r="N64" s="8" t="n"/>
      <c r="O64" s="8" t="n"/>
      <c r="P64" s="8" t="n"/>
      <c r="Q64" s="8" t="n"/>
      <c r="R64" s="8" t="n"/>
      <c r="S64" s="8" t="n"/>
      <c r="T64" s="8" t="n"/>
      <c r="U64" s="16">
        <f>IF($A64="","",SUM($K64:$L64))</f>
        <v/>
      </c>
      <c r="V64" s="16">
        <f>IF($A64="","",SUM($M64:$T64)-$N64)</f>
        <v/>
      </c>
      <c r="W64" s="16">
        <f>IF($A64="","",$U64-$V64)</f>
        <v/>
      </c>
      <c r="X64" s="16">
        <f>IF($A64="","",IF(AND($G64="Réel",$W64&lt;0),MIN(ABS($W64),'Biens et charges'!$B$5),0))</f>
        <v/>
      </c>
      <c r="Y64" s="16">
        <f>IF($A64="","",$U64*(1-'Biens et charges'!$B$3))</f>
        <v/>
      </c>
      <c r="Z64" s="16">
        <f>IF($A64="","",IF($G64="Micro-foncier",$Y64,MAX($W64,0)))</f>
        <v/>
      </c>
      <c r="AA64" s="16">
        <f>IF($A64="","",$Z64*'Biens et charges'!$B$6)</f>
        <v/>
      </c>
      <c r="AB64" s="17">
        <f>IF($A64="","",'Biens et charges'!$B$7)</f>
        <v/>
      </c>
      <c r="AC64" s="16">
        <f>IF($A64="","",$Z64*$AB64)</f>
        <v/>
      </c>
      <c r="AD64" s="16">
        <f>IF($A64="","",$AA64+$AC64)</f>
        <v/>
      </c>
      <c r="AE64" s="7">
        <f>IF($A64="","",IF($U64&gt;'Biens et charges'!$B$4,"Vérifier l’éligibilité au micro-foncier",""))</f>
        <v/>
      </c>
    </row>
    <row r="65">
      <c r="A65" s="10" t="n"/>
      <c r="B65" s="11" t="n"/>
      <c r="C65" s="11" t="n"/>
      <c r="D65" s="12" t="n"/>
      <c r="E65" s="11" t="n"/>
      <c r="F65" s="10" t="n"/>
      <c r="G65" s="10" t="n"/>
      <c r="H65" s="13" t="n"/>
      <c r="I65" s="8" t="n"/>
      <c r="J65" s="8" t="n"/>
      <c r="K65" s="14">
        <f>IF($A65="","",$I65*12)</f>
        <v/>
      </c>
      <c r="L65" s="14">
        <f>IF($A65="","",$J65*12)</f>
        <v/>
      </c>
      <c r="M65" s="8" t="n"/>
      <c r="N65" s="8" t="n"/>
      <c r="O65" s="8" t="n"/>
      <c r="P65" s="8" t="n"/>
      <c r="Q65" s="8" t="n"/>
      <c r="R65" s="8" t="n"/>
      <c r="S65" s="8" t="n"/>
      <c r="T65" s="8" t="n"/>
      <c r="U65" s="14">
        <f>IF($A65="","",SUM($K65:$L65))</f>
        <v/>
      </c>
      <c r="V65" s="14">
        <f>IF($A65="","",SUM($M65:$T65)-$N65)</f>
        <v/>
      </c>
      <c r="W65" s="14">
        <f>IF($A65="","",$U65-$V65)</f>
        <v/>
      </c>
      <c r="X65" s="14">
        <f>IF($A65="","",IF(AND($G65="Réel",$W65&lt;0),MIN(ABS($W65),'Biens et charges'!$B$5),0))</f>
        <v/>
      </c>
      <c r="Y65" s="14">
        <f>IF($A65="","",$U65*(1-'Biens et charges'!$B$3))</f>
        <v/>
      </c>
      <c r="Z65" s="14">
        <f>IF($A65="","",IF($G65="Micro-foncier",$Y65,MAX($W65,0)))</f>
        <v/>
      </c>
      <c r="AA65" s="14">
        <f>IF($A65="","",$Z65*'Biens et charges'!$B$6)</f>
        <v/>
      </c>
      <c r="AB65" s="15">
        <f>IF($A65="","",'Biens et charges'!$B$7)</f>
        <v/>
      </c>
      <c r="AC65" s="14">
        <f>IF($A65="","",$Z65*$AB65)</f>
        <v/>
      </c>
      <c r="AD65" s="14">
        <f>IF($A65="","",$AA65+$AC65)</f>
        <v/>
      </c>
      <c r="AE65" s="5">
        <f>IF($A65="","",IF($U65&gt;'Biens et charges'!$B$4,"Vérifier l’éligibilité au micro-foncier",""))</f>
        <v/>
      </c>
    </row>
    <row r="66">
      <c r="A66" s="10" t="n"/>
      <c r="B66" s="11" t="n"/>
      <c r="C66" s="11" t="n"/>
      <c r="D66" s="12" t="n"/>
      <c r="E66" s="11" t="n"/>
      <c r="F66" s="10" t="n"/>
      <c r="G66" s="10" t="n"/>
      <c r="H66" s="13" t="n"/>
      <c r="I66" s="8" t="n"/>
      <c r="J66" s="8" t="n"/>
      <c r="K66" s="16">
        <f>IF($A66="","",$I66*12)</f>
        <v/>
      </c>
      <c r="L66" s="16">
        <f>IF($A66="","",$J66*12)</f>
        <v/>
      </c>
      <c r="M66" s="8" t="n"/>
      <c r="N66" s="8" t="n"/>
      <c r="O66" s="8" t="n"/>
      <c r="P66" s="8" t="n"/>
      <c r="Q66" s="8" t="n"/>
      <c r="R66" s="8" t="n"/>
      <c r="S66" s="8" t="n"/>
      <c r="T66" s="8" t="n"/>
      <c r="U66" s="16">
        <f>IF($A66="","",SUM($K66:$L66))</f>
        <v/>
      </c>
      <c r="V66" s="16">
        <f>IF($A66="","",SUM($M66:$T66)-$N66)</f>
        <v/>
      </c>
      <c r="W66" s="16">
        <f>IF($A66="","",$U66-$V66)</f>
        <v/>
      </c>
      <c r="X66" s="16">
        <f>IF($A66="","",IF(AND($G66="Réel",$W66&lt;0),MIN(ABS($W66),'Biens et charges'!$B$5),0))</f>
        <v/>
      </c>
      <c r="Y66" s="16">
        <f>IF($A66="","",$U66*(1-'Biens et charges'!$B$3))</f>
        <v/>
      </c>
      <c r="Z66" s="16">
        <f>IF($A66="","",IF($G66="Micro-foncier",$Y66,MAX($W66,0)))</f>
        <v/>
      </c>
      <c r="AA66" s="16">
        <f>IF($A66="","",$Z66*'Biens et charges'!$B$6)</f>
        <v/>
      </c>
      <c r="AB66" s="17">
        <f>IF($A66="","",'Biens et charges'!$B$7)</f>
        <v/>
      </c>
      <c r="AC66" s="16">
        <f>IF($A66="","",$Z66*$AB66)</f>
        <v/>
      </c>
      <c r="AD66" s="16">
        <f>IF($A66="","",$AA66+$AC66)</f>
        <v/>
      </c>
      <c r="AE66" s="7">
        <f>IF($A66="","",IF($U66&gt;'Biens et charges'!$B$4,"Vérifier l’éligibilité au micro-foncier",""))</f>
        <v/>
      </c>
    </row>
    <row r="67">
      <c r="A67" s="10" t="n"/>
      <c r="B67" s="11" t="n"/>
      <c r="C67" s="11" t="n"/>
      <c r="D67" s="12" t="n"/>
      <c r="E67" s="11" t="n"/>
      <c r="F67" s="10" t="n"/>
      <c r="G67" s="10" t="n"/>
      <c r="H67" s="13" t="n"/>
      <c r="I67" s="8" t="n"/>
      <c r="J67" s="8" t="n"/>
      <c r="K67" s="14">
        <f>IF($A67="","",$I67*12)</f>
        <v/>
      </c>
      <c r="L67" s="14">
        <f>IF($A67="","",$J67*12)</f>
        <v/>
      </c>
      <c r="M67" s="8" t="n"/>
      <c r="N67" s="8" t="n"/>
      <c r="O67" s="8" t="n"/>
      <c r="P67" s="8" t="n"/>
      <c r="Q67" s="8" t="n"/>
      <c r="R67" s="8" t="n"/>
      <c r="S67" s="8" t="n"/>
      <c r="T67" s="8" t="n"/>
      <c r="U67" s="14">
        <f>IF($A67="","",SUM($K67:$L67))</f>
        <v/>
      </c>
      <c r="V67" s="14">
        <f>IF($A67="","",SUM($M67:$T67)-$N67)</f>
        <v/>
      </c>
      <c r="W67" s="14">
        <f>IF($A67="","",$U67-$V67)</f>
        <v/>
      </c>
      <c r="X67" s="14">
        <f>IF($A67="","",IF(AND($G67="Réel",$W67&lt;0),MIN(ABS($W67),'Biens et charges'!$B$5),0))</f>
        <v/>
      </c>
      <c r="Y67" s="14">
        <f>IF($A67="","",$U67*(1-'Biens et charges'!$B$3))</f>
        <v/>
      </c>
      <c r="Z67" s="14">
        <f>IF($A67="","",IF($G67="Micro-foncier",$Y67,MAX($W67,0)))</f>
        <v/>
      </c>
      <c r="AA67" s="14">
        <f>IF($A67="","",$Z67*'Biens et charges'!$B$6)</f>
        <v/>
      </c>
      <c r="AB67" s="15">
        <f>IF($A67="","",'Biens et charges'!$B$7)</f>
        <v/>
      </c>
      <c r="AC67" s="14">
        <f>IF($A67="","",$Z67*$AB67)</f>
        <v/>
      </c>
      <c r="AD67" s="14">
        <f>IF($A67="","",$AA67+$AC67)</f>
        <v/>
      </c>
      <c r="AE67" s="5">
        <f>IF($A67="","",IF($U67&gt;'Biens et charges'!$B$4,"Vérifier l’éligibilité au micro-foncier",""))</f>
        <v/>
      </c>
    </row>
    <row r="68">
      <c r="A68" s="10" t="n"/>
      <c r="B68" s="11" t="n"/>
      <c r="C68" s="11" t="n"/>
      <c r="D68" s="12" t="n"/>
      <c r="E68" s="11" t="n"/>
      <c r="F68" s="10" t="n"/>
      <c r="G68" s="10" t="n"/>
      <c r="H68" s="13" t="n"/>
      <c r="I68" s="8" t="n"/>
      <c r="J68" s="8" t="n"/>
      <c r="K68" s="16">
        <f>IF($A68="","",$I68*12)</f>
        <v/>
      </c>
      <c r="L68" s="16">
        <f>IF($A68="","",$J68*12)</f>
        <v/>
      </c>
      <c r="M68" s="8" t="n"/>
      <c r="N68" s="8" t="n"/>
      <c r="O68" s="8" t="n"/>
      <c r="P68" s="8" t="n"/>
      <c r="Q68" s="8" t="n"/>
      <c r="R68" s="8" t="n"/>
      <c r="S68" s="8" t="n"/>
      <c r="T68" s="8" t="n"/>
      <c r="U68" s="16">
        <f>IF($A68="","",SUM($K68:$L68))</f>
        <v/>
      </c>
      <c r="V68" s="16">
        <f>IF($A68="","",SUM($M68:$T68)-$N68)</f>
        <v/>
      </c>
      <c r="W68" s="16">
        <f>IF($A68="","",$U68-$V68)</f>
        <v/>
      </c>
      <c r="X68" s="16">
        <f>IF($A68="","",IF(AND($G68="Réel",$W68&lt;0),MIN(ABS($W68),'Biens et charges'!$B$5),0))</f>
        <v/>
      </c>
      <c r="Y68" s="16">
        <f>IF($A68="","",$U68*(1-'Biens et charges'!$B$3))</f>
        <v/>
      </c>
      <c r="Z68" s="16">
        <f>IF($A68="","",IF($G68="Micro-foncier",$Y68,MAX($W68,0)))</f>
        <v/>
      </c>
      <c r="AA68" s="16">
        <f>IF($A68="","",$Z68*'Biens et charges'!$B$6)</f>
        <v/>
      </c>
      <c r="AB68" s="17">
        <f>IF($A68="","",'Biens et charges'!$B$7)</f>
        <v/>
      </c>
      <c r="AC68" s="16">
        <f>IF($A68="","",$Z68*$AB68)</f>
        <v/>
      </c>
      <c r="AD68" s="16">
        <f>IF($A68="","",$AA68+$AC68)</f>
        <v/>
      </c>
      <c r="AE68" s="7">
        <f>IF($A68="","",IF($U68&gt;'Biens et charges'!$B$4,"Vérifier l’éligibilité au micro-foncier",""))</f>
        <v/>
      </c>
    </row>
    <row r="69">
      <c r="A69" s="10" t="n"/>
      <c r="B69" s="11" t="n"/>
      <c r="C69" s="11" t="n"/>
      <c r="D69" s="12" t="n"/>
      <c r="E69" s="11" t="n"/>
      <c r="F69" s="10" t="n"/>
      <c r="G69" s="10" t="n"/>
      <c r="H69" s="13" t="n"/>
      <c r="I69" s="8" t="n"/>
      <c r="J69" s="8" t="n"/>
      <c r="K69" s="14">
        <f>IF($A69="","",$I69*12)</f>
        <v/>
      </c>
      <c r="L69" s="14">
        <f>IF($A69="","",$J69*12)</f>
        <v/>
      </c>
      <c r="M69" s="8" t="n"/>
      <c r="N69" s="8" t="n"/>
      <c r="O69" s="8" t="n"/>
      <c r="P69" s="8" t="n"/>
      <c r="Q69" s="8" t="n"/>
      <c r="R69" s="8" t="n"/>
      <c r="S69" s="8" t="n"/>
      <c r="T69" s="8" t="n"/>
      <c r="U69" s="14">
        <f>IF($A69="","",SUM($K69:$L69))</f>
        <v/>
      </c>
      <c r="V69" s="14">
        <f>IF($A69="","",SUM($M69:$T69)-$N69)</f>
        <v/>
      </c>
      <c r="W69" s="14">
        <f>IF($A69="","",$U69-$V69)</f>
        <v/>
      </c>
      <c r="X69" s="14">
        <f>IF($A69="","",IF(AND($G69="Réel",$W69&lt;0),MIN(ABS($W69),'Biens et charges'!$B$5),0))</f>
        <v/>
      </c>
      <c r="Y69" s="14">
        <f>IF($A69="","",$U69*(1-'Biens et charges'!$B$3))</f>
        <v/>
      </c>
      <c r="Z69" s="14">
        <f>IF($A69="","",IF($G69="Micro-foncier",$Y69,MAX($W69,0)))</f>
        <v/>
      </c>
      <c r="AA69" s="14">
        <f>IF($A69="","",$Z69*'Biens et charges'!$B$6)</f>
        <v/>
      </c>
      <c r="AB69" s="15">
        <f>IF($A69="","",'Biens et charges'!$B$7)</f>
        <v/>
      </c>
      <c r="AC69" s="14">
        <f>IF($A69="","",$Z69*$AB69)</f>
        <v/>
      </c>
      <c r="AD69" s="14">
        <f>IF($A69="","",$AA69+$AC69)</f>
        <v/>
      </c>
      <c r="AE69" s="5">
        <f>IF($A69="","",IF($U69&gt;'Biens et charges'!$B$4,"Vérifier l’éligibilité au micro-foncier",""))</f>
        <v/>
      </c>
    </row>
    <row r="70">
      <c r="A70" s="10" t="n"/>
      <c r="B70" s="11" t="n"/>
      <c r="C70" s="11" t="n"/>
      <c r="D70" s="12" t="n"/>
      <c r="E70" s="11" t="n"/>
      <c r="F70" s="10" t="n"/>
      <c r="G70" s="10" t="n"/>
      <c r="H70" s="13" t="n"/>
      <c r="I70" s="8" t="n"/>
      <c r="J70" s="8" t="n"/>
      <c r="K70" s="16">
        <f>IF($A70="","",$I70*12)</f>
        <v/>
      </c>
      <c r="L70" s="16">
        <f>IF($A70="","",$J70*12)</f>
        <v/>
      </c>
      <c r="M70" s="8" t="n"/>
      <c r="N70" s="8" t="n"/>
      <c r="O70" s="8" t="n"/>
      <c r="P70" s="8" t="n"/>
      <c r="Q70" s="8" t="n"/>
      <c r="R70" s="8" t="n"/>
      <c r="S70" s="8" t="n"/>
      <c r="T70" s="8" t="n"/>
      <c r="U70" s="16">
        <f>IF($A70="","",SUM($K70:$L70))</f>
        <v/>
      </c>
      <c r="V70" s="16">
        <f>IF($A70="","",SUM($M70:$T70)-$N70)</f>
        <v/>
      </c>
      <c r="W70" s="16">
        <f>IF($A70="","",$U70-$V70)</f>
        <v/>
      </c>
      <c r="X70" s="16">
        <f>IF($A70="","",IF(AND($G70="Réel",$W70&lt;0),MIN(ABS($W70),'Biens et charges'!$B$5),0))</f>
        <v/>
      </c>
      <c r="Y70" s="16">
        <f>IF($A70="","",$U70*(1-'Biens et charges'!$B$3))</f>
        <v/>
      </c>
      <c r="Z70" s="16">
        <f>IF($A70="","",IF($G70="Micro-foncier",$Y70,MAX($W70,0)))</f>
        <v/>
      </c>
      <c r="AA70" s="16">
        <f>IF($A70="","",$Z70*'Biens et charges'!$B$6)</f>
        <v/>
      </c>
      <c r="AB70" s="17">
        <f>IF($A70="","",'Biens et charges'!$B$7)</f>
        <v/>
      </c>
      <c r="AC70" s="16">
        <f>IF($A70="","",$Z70*$AB70)</f>
        <v/>
      </c>
      <c r="AD70" s="16">
        <f>IF($A70="","",$AA70+$AC70)</f>
        <v/>
      </c>
      <c r="AE70" s="7">
        <f>IF($A70="","",IF($U70&gt;'Biens et charges'!$B$4,"Vérifier l’éligibilité au micro-foncier",""))</f>
        <v/>
      </c>
    </row>
    <row r="71">
      <c r="A71" s="10" t="n"/>
      <c r="B71" s="11" t="n"/>
      <c r="C71" s="11" t="n"/>
      <c r="D71" s="12" t="n"/>
      <c r="E71" s="11" t="n"/>
      <c r="F71" s="10" t="n"/>
      <c r="G71" s="10" t="n"/>
      <c r="H71" s="13" t="n"/>
      <c r="I71" s="8" t="n"/>
      <c r="J71" s="8" t="n"/>
      <c r="K71" s="14">
        <f>IF($A71="","",$I71*12)</f>
        <v/>
      </c>
      <c r="L71" s="14">
        <f>IF($A71="","",$J71*12)</f>
        <v/>
      </c>
      <c r="M71" s="8" t="n"/>
      <c r="N71" s="8" t="n"/>
      <c r="O71" s="8" t="n"/>
      <c r="P71" s="8" t="n"/>
      <c r="Q71" s="8" t="n"/>
      <c r="R71" s="8" t="n"/>
      <c r="S71" s="8" t="n"/>
      <c r="T71" s="8" t="n"/>
      <c r="U71" s="14">
        <f>IF($A71="","",SUM($K71:$L71))</f>
        <v/>
      </c>
      <c r="V71" s="14">
        <f>IF($A71="","",SUM($M71:$T71)-$N71)</f>
        <v/>
      </c>
      <c r="W71" s="14">
        <f>IF($A71="","",$U71-$V71)</f>
        <v/>
      </c>
      <c r="X71" s="14">
        <f>IF($A71="","",IF(AND($G71="Réel",$W71&lt;0),MIN(ABS($W71),'Biens et charges'!$B$5),0))</f>
        <v/>
      </c>
      <c r="Y71" s="14">
        <f>IF($A71="","",$U71*(1-'Biens et charges'!$B$3))</f>
        <v/>
      </c>
      <c r="Z71" s="14">
        <f>IF($A71="","",IF($G71="Micro-foncier",$Y71,MAX($W71,0)))</f>
        <v/>
      </c>
      <c r="AA71" s="14">
        <f>IF($A71="","",$Z71*'Biens et charges'!$B$6)</f>
        <v/>
      </c>
      <c r="AB71" s="15">
        <f>IF($A71="","",'Biens et charges'!$B$7)</f>
        <v/>
      </c>
      <c r="AC71" s="14">
        <f>IF($A71="","",$Z71*$AB71)</f>
        <v/>
      </c>
      <c r="AD71" s="14">
        <f>IF($A71="","",$AA71+$AC71)</f>
        <v/>
      </c>
      <c r="AE71" s="5">
        <f>IF($A71="","",IF($U71&gt;'Biens et charges'!$B$4,"Vérifier l’éligibilité au micro-foncier",""))</f>
        <v/>
      </c>
    </row>
    <row r="72">
      <c r="A72" s="10" t="n"/>
      <c r="B72" s="11" t="n"/>
      <c r="C72" s="11" t="n"/>
      <c r="D72" s="12" t="n"/>
      <c r="E72" s="11" t="n"/>
      <c r="F72" s="10" t="n"/>
      <c r="G72" s="10" t="n"/>
      <c r="H72" s="13" t="n"/>
      <c r="I72" s="8" t="n"/>
      <c r="J72" s="8" t="n"/>
      <c r="K72" s="16">
        <f>IF($A72="","",$I72*12)</f>
        <v/>
      </c>
      <c r="L72" s="16">
        <f>IF($A72="","",$J72*12)</f>
        <v/>
      </c>
      <c r="M72" s="8" t="n"/>
      <c r="N72" s="8" t="n"/>
      <c r="O72" s="8" t="n"/>
      <c r="P72" s="8" t="n"/>
      <c r="Q72" s="8" t="n"/>
      <c r="R72" s="8" t="n"/>
      <c r="S72" s="8" t="n"/>
      <c r="T72" s="8" t="n"/>
      <c r="U72" s="16">
        <f>IF($A72="","",SUM($K72:$L72))</f>
        <v/>
      </c>
      <c r="V72" s="16">
        <f>IF($A72="","",SUM($M72:$T72)-$N72)</f>
        <v/>
      </c>
      <c r="W72" s="16">
        <f>IF($A72="","",$U72-$V72)</f>
        <v/>
      </c>
      <c r="X72" s="16">
        <f>IF($A72="","",IF(AND($G72="Réel",$W72&lt;0),MIN(ABS($W72),'Biens et charges'!$B$5),0))</f>
        <v/>
      </c>
      <c r="Y72" s="16">
        <f>IF($A72="","",$U72*(1-'Biens et charges'!$B$3))</f>
        <v/>
      </c>
      <c r="Z72" s="16">
        <f>IF($A72="","",IF($G72="Micro-foncier",$Y72,MAX($W72,0)))</f>
        <v/>
      </c>
      <c r="AA72" s="16">
        <f>IF($A72="","",$Z72*'Biens et charges'!$B$6)</f>
        <v/>
      </c>
      <c r="AB72" s="17">
        <f>IF($A72="","",'Biens et charges'!$B$7)</f>
        <v/>
      </c>
      <c r="AC72" s="16">
        <f>IF($A72="","",$Z72*$AB72)</f>
        <v/>
      </c>
      <c r="AD72" s="16">
        <f>IF($A72="","",$AA72+$AC72)</f>
        <v/>
      </c>
      <c r="AE72" s="7">
        <f>IF($A72="","",IF($U72&gt;'Biens et charges'!$B$4,"Vérifier l’éligibilité au micro-foncier",""))</f>
        <v/>
      </c>
    </row>
    <row r="73">
      <c r="A73" s="10" t="n"/>
      <c r="B73" s="11" t="n"/>
      <c r="C73" s="11" t="n"/>
      <c r="D73" s="12" t="n"/>
      <c r="E73" s="11" t="n"/>
      <c r="F73" s="10" t="n"/>
      <c r="G73" s="10" t="n"/>
      <c r="H73" s="13" t="n"/>
      <c r="I73" s="8" t="n"/>
      <c r="J73" s="8" t="n"/>
      <c r="K73" s="14">
        <f>IF($A73="","",$I73*12)</f>
        <v/>
      </c>
      <c r="L73" s="14">
        <f>IF($A73="","",$J73*12)</f>
        <v/>
      </c>
      <c r="M73" s="8" t="n"/>
      <c r="N73" s="8" t="n"/>
      <c r="O73" s="8" t="n"/>
      <c r="P73" s="8" t="n"/>
      <c r="Q73" s="8" t="n"/>
      <c r="R73" s="8" t="n"/>
      <c r="S73" s="8" t="n"/>
      <c r="T73" s="8" t="n"/>
      <c r="U73" s="14">
        <f>IF($A73="","",SUM($K73:$L73))</f>
        <v/>
      </c>
      <c r="V73" s="14">
        <f>IF($A73="","",SUM($M73:$T73)-$N73)</f>
        <v/>
      </c>
      <c r="W73" s="14">
        <f>IF($A73="","",$U73-$V73)</f>
        <v/>
      </c>
      <c r="X73" s="14">
        <f>IF($A73="","",IF(AND($G73="Réel",$W73&lt;0),MIN(ABS($W73),'Biens et charges'!$B$5),0))</f>
        <v/>
      </c>
      <c r="Y73" s="14">
        <f>IF($A73="","",$U73*(1-'Biens et charges'!$B$3))</f>
        <v/>
      </c>
      <c r="Z73" s="14">
        <f>IF($A73="","",IF($G73="Micro-foncier",$Y73,MAX($W73,0)))</f>
        <v/>
      </c>
      <c r="AA73" s="14">
        <f>IF($A73="","",$Z73*'Biens et charges'!$B$6)</f>
        <v/>
      </c>
      <c r="AB73" s="15">
        <f>IF($A73="","",'Biens et charges'!$B$7)</f>
        <v/>
      </c>
      <c r="AC73" s="14">
        <f>IF($A73="","",$Z73*$AB73)</f>
        <v/>
      </c>
      <c r="AD73" s="14">
        <f>IF($A73="","",$AA73+$AC73)</f>
        <v/>
      </c>
      <c r="AE73" s="5">
        <f>IF($A73="","",IF($U73&gt;'Biens et charges'!$B$4,"Vérifier l’éligibilité au micro-foncier",""))</f>
        <v/>
      </c>
    </row>
    <row r="74">
      <c r="A74" s="10" t="n"/>
      <c r="B74" s="11" t="n"/>
      <c r="C74" s="11" t="n"/>
      <c r="D74" s="12" t="n"/>
      <c r="E74" s="11" t="n"/>
      <c r="F74" s="10" t="n"/>
      <c r="G74" s="10" t="n"/>
      <c r="H74" s="13" t="n"/>
      <c r="I74" s="8" t="n"/>
      <c r="J74" s="8" t="n"/>
      <c r="K74" s="16">
        <f>IF($A74="","",$I74*12)</f>
        <v/>
      </c>
      <c r="L74" s="16">
        <f>IF($A74="","",$J74*12)</f>
        <v/>
      </c>
      <c r="M74" s="8" t="n"/>
      <c r="N74" s="8" t="n"/>
      <c r="O74" s="8" t="n"/>
      <c r="P74" s="8" t="n"/>
      <c r="Q74" s="8" t="n"/>
      <c r="R74" s="8" t="n"/>
      <c r="S74" s="8" t="n"/>
      <c r="T74" s="8" t="n"/>
      <c r="U74" s="16">
        <f>IF($A74="","",SUM($K74:$L74))</f>
        <v/>
      </c>
      <c r="V74" s="16">
        <f>IF($A74="","",SUM($M74:$T74)-$N74)</f>
        <v/>
      </c>
      <c r="W74" s="16">
        <f>IF($A74="","",$U74-$V74)</f>
        <v/>
      </c>
      <c r="X74" s="16">
        <f>IF($A74="","",IF(AND($G74="Réel",$W74&lt;0),MIN(ABS($W74),'Biens et charges'!$B$5),0))</f>
        <v/>
      </c>
      <c r="Y74" s="16">
        <f>IF($A74="","",$U74*(1-'Biens et charges'!$B$3))</f>
        <v/>
      </c>
      <c r="Z74" s="16">
        <f>IF($A74="","",IF($G74="Micro-foncier",$Y74,MAX($W74,0)))</f>
        <v/>
      </c>
      <c r="AA74" s="16">
        <f>IF($A74="","",$Z74*'Biens et charges'!$B$6)</f>
        <v/>
      </c>
      <c r="AB74" s="17">
        <f>IF($A74="","",'Biens et charges'!$B$7)</f>
        <v/>
      </c>
      <c r="AC74" s="16">
        <f>IF($A74="","",$Z74*$AB74)</f>
        <v/>
      </c>
      <c r="AD74" s="16">
        <f>IF($A74="","",$AA74+$AC74)</f>
        <v/>
      </c>
      <c r="AE74" s="7">
        <f>IF($A74="","",IF($U74&gt;'Biens et charges'!$B$4,"Vérifier l’éligibilité au micro-foncier",""))</f>
        <v/>
      </c>
    </row>
    <row r="75">
      <c r="A75" s="10" t="n"/>
      <c r="B75" s="11" t="n"/>
      <c r="C75" s="11" t="n"/>
      <c r="D75" s="12" t="n"/>
      <c r="E75" s="11" t="n"/>
      <c r="F75" s="10" t="n"/>
      <c r="G75" s="10" t="n"/>
      <c r="H75" s="13" t="n"/>
      <c r="I75" s="8" t="n"/>
      <c r="J75" s="8" t="n"/>
      <c r="K75" s="14">
        <f>IF($A75="","",$I75*12)</f>
        <v/>
      </c>
      <c r="L75" s="14">
        <f>IF($A75="","",$J75*12)</f>
        <v/>
      </c>
      <c r="M75" s="8" t="n"/>
      <c r="N75" s="8" t="n"/>
      <c r="O75" s="8" t="n"/>
      <c r="P75" s="8" t="n"/>
      <c r="Q75" s="8" t="n"/>
      <c r="R75" s="8" t="n"/>
      <c r="S75" s="8" t="n"/>
      <c r="T75" s="8" t="n"/>
      <c r="U75" s="14">
        <f>IF($A75="","",SUM($K75:$L75))</f>
        <v/>
      </c>
      <c r="V75" s="14">
        <f>IF($A75="","",SUM($M75:$T75)-$N75)</f>
        <v/>
      </c>
      <c r="W75" s="14">
        <f>IF($A75="","",$U75-$V75)</f>
        <v/>
      </c>
      <c r="X75" s="14">
        <f>IF($A75="","",IF(AND($G75="Réel",$W75&lt;0),MIN(ABS($W75),'Biens et charges'!$B$5),0))</f>
        <v/>
      </c>
      <c r="Y75" s="14">
        <f>IF($A75="","",$U75*(1-'Biens et charges'!$B$3))</f>
        <v/>
      </c>
      <c r="Z75" s="14">
        <f>IF($A75="","",IF($G75="Micro-foncier",$Y75,MAX($W75,0)))</f>
        <v/>
      </c>
      <c r="AA75" s="14">
        <f>IF($A75="","",$Z75*'Biens et charges'!$B$6)</f>
        <v/>
      </c>
      <c r="AB75" s="15">
        <f>IF($A75="","",'Biens et charges'!$B$7)</f>
        <v/>
      </c>
      <c r="AC75" s="14">
        <f>IF($A75="","",$Z75*$AB75)</f>
        <v/>
      </c>
      <c r="AD75" s="14">
        <f>IF($A75="","",$AA75+$AC75)</f>
        <v/>
      </c>
      <c r="AE75" s="5">
        <f>IF($A75="","",IF($U75&gt;'Biens et charges'!$B$4,"Vérifier l’éligibilité au micro-foncier",""))</f>
        <v/>
      </c>
    </row>
    <row r="76">
      <c r="A76" s="10" t="n"/>
      <c r="B76" s="11" t="n"/>
      <c r="C76" s="11" t="n"/>
      <c r="D76" s="12" t="n"/>
      <c r="E76" s="11" t="n"/>
      <c r="F76" s="10" t="n"/>
      <c r="G76" s="10" t="n"/>
      <c r="H76" s="13" t="n"/>
      <c r="I76" s="8" t="n"/>
      <c r="J76" s="8" t="n"/>
      <c r="K76" s="16">
        <f>IF($A76="","",$I76*12)</f>
        <v/>
      </c>
      <c r="L76" s="16">
        <f>IF($A76="","",$J76*12)</f>
        <v/>
      </c>
      <c r="M76" s="8" t="n"/>
      <c r="N76" s="8" t="n"/>
      <c r="O76" s="8" t="n"/>
      <c r="P76" s="8" t="n"/>
      <c r="Q76" s="8" t="n"/>
      <c r="R76" s="8" t="n"/>
      <c r="S76" s="8" t="n"/>
      <c r="T76" s="8" t="n"/>
      <c r="U76" s="16">
        <f>IF($A76="","",SUM($K76:$L76))</f>
        <v/>
      </c>
      <c r="V76" s="16">
        <f>IF($A76="","",SUM($M76:$T76)-$N76)</f>
        <v/>
      </c>
      <c r="W76" s="16">
        <f>IF($A76="","",$U76-$V76)</f>
        <v/>
      </c>
      <c r="X76" s="16">
        <f>IF($A76="","",IF(AND($G76="Réel",$W76&lt;0),MIN(ABS($W76),'Biens et charges'!$B$5),0))</f>
        <v/>
      </c>
      <c r="Y76" s="16">
        <f>IF($A76="","",$U76*(1-'Biens et charges'!$B$3))</f>
        <v/>
      </c>
      <c r="Z76" s="16">
        <f>IF($A76="","",IF($G76="Micro-foncier",$Y76,MAX($W76,0)))</f>
        <v/>
      </c>
      <c r="AA76" s="16">
        <f>IF($A76="","",$Z76*'Biens et charges'!$B$6)</f>
        <v/>
      </c>
      <c r="AB76" s="17">
        <f>IF($A76="","",'Biens et charges'!$B$7)</f>
        <v/>
      </c>
      <c r="AC76" s="16">
        <f>IF($A76="","",$Z76*$AB76)</f>
        <v/>
      </c>
      <c r="AD76" s="16">
        <f>IF($A76="","",$AA76+$AC76)</f>
        <v/>
      </c>
      <c r="AE76" s="7">
        <f>IF($A76="","",IF($U76&gt;'Biens et charges'!$B$4,"Vérifier l’éligibilité au micro-foncier",""))</f>
        <v/>
      </c>
    </row>
    <row r="77">
      <c r="A77" s="10" t="n"/>
      <c r="B77" s="11" t="n"/>
      <c r="C77" s="11" t="n"/>
      <c r="D77" s="12" t="n"/>
      <c r="E77" s="11" t="n"/>
      <c r="F77" s="10" t="n"/>
      <c r="G77" s="10" t="n"/>
      <c r="H77" s="13" t="n"/>
      <c r="I77" s="8" t="n"/>
      <c r="J77" s="8" t="n"/>
      <c r="K77" s="14">
        <f>IF($A77="","",$I77*12)</f>
        <v/>
      </c>
      <c r="L77" s="14">
        <f>IF($A77="","",$J77*12)</f>
        <v/>
      </c>
      <c r="M77" s="8" t="n"/>
      <c r="N77" s="8" t="n"/>
      <c r="O77" s="8" t="n"/>
      <c r="P77" s="8" t="n"/>
      <c r="Q77" s="8" t="n"/>
      <c r="R77" s="8" t="n"/>
      <c r="S77" s="8" t="n"/>
      <c r="T77" s="8" t="n"/>
      <c r="U77" s="14">
        <f>IF($A77="","",SUM($K77:$L77))</f>
        <v/>
      </c>
      <c r="V77" s="14">
        <f>IF($A77="","",SUM($M77:$T77)-$N77)</f>
        <v/>
      </c>
      <c r="W77" s="14">
        <f>IF($A77="","",$U77-$V77)</f>
        <v/>
      </c>
      <c r="X77" s="14">
        <f>IF($A77="","",IF(AND($G77="Réel",$W77&lt;0),MIN(ABS($W77),'Biens et charges'!$B$5),0))</f>
        <v/>
      </c>
      <c r="Y77" s="14">
        <f>IF($A77="","",$U77*(1-'Biens et charges'!$B$3))</f>
        <v/>
      </c>
      <c r="Z77" s="14">
        <f>IF($A77="","",IF($G77="Micro-foncier",$Y77,MAX($W77,0)))</f>
        <v/>
      </c>
      <c r="AA77" s="14">
        <f>IF($A77="","",$Z77*'Biens et charges'!$B$6)</f>
        <v/>
      </c>
      <c r="AB77" s="15">
        <f>IF($A77="","",'Biens et charges'!$B$7)</f>
        <v/>
      </c>
      <c r="AC77" s="14">
        <f>IF($A77="","",$Z77*$AB77)</f>
        <v/>
      </c>
      <c r="AD77" s="14">
        <f>IF($A77="","",$AA77+$AC77)</f>
        <v/>
      </c>
      <c r="AE77" s="5">
        <f>IF($A77="","",IF($U77&gt;'Biens et charges'!$B$4,"Vérifier l’éligibilité au micro-foncier",""))</f>
        <v/>
      </c>
    </row>
    <row r="78">
      <c r="A78" s="10" t="n"/>
      <c r="B78" s="11" t="n"/>
      <c r="C78" s="11" t="n"/>
      <c r="D78" s="12" t="n"/>
      <c r="E78" s="11" t="n"/>
      <c r="F78" s="10" t="n"/>
      <c r="G78" s="10" t="n"/>
      <c r="H78" s="13" t="n"/>
      <c r="I78" s="8" t="n"/>
      <c r="J78" s="8" t="n"/>
      <c r="K78" s="16">
        <f>IF($A78="","",$I78*12)</f>
        <v/>
      </c>
      <c r="L78" s="16">
        <f>IF($A78="","",$J78*12)</f>
        <v/>
      </c>
      <c r="M78" s="8" t="n"/>
      <c r="N78" s="8" t="n"/>
      <c r="O78" s="8" t="n"/>
      <c r="P78" s="8" t="n"/>
      <c r="Q78" s="8" t="n"/>
      <c r="R78" s="8" t="n"/>
      <c r="S78" s="8" t="n"/>
      <c r="T78" s="8" t="n"/>
      <c r="U78" s="16">
        <f>IF($A78="","",SUM($K78:$L78))</f>
        <v/>
      </c>
      <c r="V78" s="16">
        <f>IF($A78="","",SUM($M78:$T78)-$N78)</f>
        <v/>
      </c>
      <c r="W78" s="16">
        <f>IF($A78="","",$U78-$V78)</f>
        <v/>
      </c>
      <c r="X78" s="16">
        <f>IF($A78="","",IF(AND($G78="Réel",$W78&lt;0),MIN(ABS($W78),'Biens et charges'!$B$5),0))</f>
        <v/>
      </c>
      <c r="Y78" s="16">
        <f>IF($A78="","",$U78*(1-'Biens et charges'!$B$3))</f>
        <v/>
      </c>
      <c r="Z78" s="16">
        <f>IF($A78="","",IF($G78="Micro-foncier",$Y78,MAX($W78,0)))</f>
        <v/>
      </c>
      <c r="AA78" s="16">
        <f>IF($A78="","",$Z78*'Biens et charges'!$B$6)</f>
        <v/>
      </c>
      <c r="AB78" s="17">
        <f>IF($A78="","",'Biens et charges'!$B$7)</f>
        <v/>
      </c>
      <c r="AC78" s="16">
        <f>IF($A78="","",$Z78*$AB78)</f>
        <v/>
      </c>
      <c r="AD78" s="16">
        <f>IF($A78="","",$AA78+$AC78)</f>
        <v/>
      </c>
      <c r="AE78" s="7">
        <f>IF($A78="","",IF($U78&gt;'Biens et charges'!$B$4,"Vérifier l’éligibilité au micro-foncier",""))</f>
        <v/>
      </c>
    </row>
    <row r="79">
      <c r="A79" s="10" t="n"/>
      <c r="B79" s="11" t="n"/>
      <c r="C79" s="11" t="n"/>
      <c r="D79" s="12" t="n"/>
      <c r="E79" s="11" t="n"/>
      <c r="F79" s="10" t="n"/>
      <c r="G79" s="10" t="n"/>
      <c r="H79" s="13" t="n"/>
      <c r="I79" s="8" t="n"/>
      <c r="J79" s="8" t="n"/>
      <c r="K79" s="14">
        <f>IF($A79="","",$I79*12)</f>
        <v/>
      </c>
      <c r="L79" s="14">
        <f>IF($A79="","",$J79*12)</f>
        <v/>
      </c>
      <c r="M79" s="8" t="n"/>
      <c r="N79" s="8" t="n"/>
      <c r="O79" s="8" t="n"/>
      <c r="P79" s="8" t="n"/>
      <c r="Q79" s="8" t="n"/>
      <c r="R79" s="8" t="n"/>
      <c r="S79" s="8" t="n"/>
      <c r="T79" s="8" t="n"/>
      <c r="U79" s="14">
        <f>IF($A79="","",SUM($K79:$L79))</f>
        <v/>
      </c>
      <c r="V79" s="14">
        <f>IF($A79="","",SUM($M79:$T79)-$N79)</f>
        <v/>
      </c>
      <c r="W79" s="14">
        <f>IF($A79="","",$U79-$V79)</f>
        <v/>
      </c>
      <c r="X79" s="14">
        <f>IF($A79="","",IF(AND($G79="Réel",$W79&lt;0),MIN(ABS($W79),'Biens et charges'!$B$5),0))</f>
        <v/>
      </c>
      <c r="Y79" s="14">
        <f>IF($A79="","",$U79*(1-'Biens et charges'!$B$3))</f>
        <v/>
      </c>
      <c r="Z79" s="14">
        <f>IF($A79="","",IF($G79="Micro-foncier",$Y79,MAX($W79,0)))</f>
        <v/>
      </c>
      <c r="AA79" s="14">
        <f>IF($A79="","",$Z79*'Biens et charges'!$B$6)</f>
        <v/>
      </c>
      <c r="AB79" s="15">
        <f>IF($A79="","",'Biens et charges'!$B$7)</f>
        <v/>
      </c>
      <c r="AC79" s="14">
        <f>IF($A79="","",$Z79*$AB79)</f>
        <v/>
      </c>
      <c r="AD79" s="14">
        <f>IF($A79="","",$AA79+$AC79)</f>
        <v/>
      </c>
      <c r="AE79" s="5">
        <f>IF($A79="","",IF($U79&gt;'Biens et charges'!$B$4,"Vérifier l’éligibilité au micro-foncier",""))</f>
        <v/>
      </c>
    </row>
    <row r="80">
      <c r="A80" s="10" t="n"/>
      <c r="B80" s="11" t="n"/>
      <c r="C80" s="11" t="n"/>
      <c r="D80" s="12" t="n"/>
      <c r="E80" s="11" t="n"/>
      <c r="F80" s="10" t="n"/>
      <c r="G80" s="10" t="n"/>
      <c r="H80" s="13" t="n"/>
      <c r="I80" s="8" t="n"/>
      <c r="J80" s="8" t="n"/>
      <c r="K80" s="16">
        <f>IF($A80="","",$I80*12)</f>
        <v/>
      </c>
      <c r="L80" s="16">
        <f>IF($A80="","",$J80*12)</f>
        <v/>
      </c>
      <c r="M80" s="8" t="n"/>
      <c r="N80" s="8" t="n"/>
      <c r="O80" s="8" t="n"/>
      <c r="P80" s="8" t="n"/>
      <c r="Q80" s="8" t="n"/>
      <c r="R80" s="8" t="n"/>
      <c r="S80" s="8" t="n"/>
      <c r="T80" s="8" t="n"/>
      <c r="U80" s="16">
        <f>IF($A80="","",SUM($K80:$L80))</f>
        <v/>
      </c>
      <c r="V80" s="16">
        <f>IF($A80="","",SUM($M80:$T80)-$N80)</f>
        <v/>
      </c>
      <c r="W80" s="16">
        <f>IF($A80="","",$U80-$V80)</f>
        <v/>
      </c>
      <c r="X80" s="16">
        <f>IF($A80="","",IF(AND($G80="Réel",$W80&lt;0),MIN(ABS($W80),'Biens et charges'!$B$5),0))</f>
        <v/>
      </c>
      <c r="Y80" s="16">
        <f>IF($A80="","",$U80*(1-'Biens et charges'!$B$3))</f>
        <v/>
      </c>
      <c r="Z80" s="16">
        <f>IF($A80="","",IF($G80="Micro-foncier",$Y80,MAX($W80,0)))</f>
        <v/>
      </c>
      <c r="AA80" s="16">
        <f>IF($A80="","",$Z80*'Biens et charges'!$B$6)</f>
        <v/>
      </c>
      <c r="AB80" s="17">
        <f>IF($A80="","",'Biens et charges'!$B$7)</f>
        <v/>
      </c>
      <c r="AC80" s="16">
        <f>IF($A80="","",$Z80*$AB80)</f>
        <v/>
      </c>
      <c r="AD80" s="16">
        <f>IF($A80="","",$AA80+$AC80)</f>
        <v/>
      </c>
      <c r="AE80" s="7">
        <f>IF($A80="","",IF($U80&gt;'Biens et charges'!$B$4,"Vérifier l’éligibilité au micro-foncier",""))</f>
        <v/>
      </c>
    </row>
    <row r="81">
      <c r="A81" s="10" t="n"/>
      <c r="B81" s="11" t="n"/>
      <c r="C81" s="11" t="n"/>
      <c r="D81" s="12" t="n"/>
      <c r="E81" s="11" t="n"/>
      <c r="F81" s="10" t="n"/>
      <c r="G81" s="10" t="n"/>
      <c r="H81" s="13" t="n"/>
      <c r="I81" s="8" t="n"/>
      <c r="J81" s="8" t="n"/>
      <c r="K81" s="14">
        <f>IF($A81="","",$I81*12)</f>
        <v/>
      </c>
      <c r="L81" s="14">
        <f>IF($A81="","",$J81*12)</f>
        <v/>
      </c>
      <c r="M81" s="8" t="n"/>
      <c r="N81" s="8" t="n"/>
      <c r="O81" s="8" t="n"/>
      <c r="P81" s="8" t="n"/>
      <c r="Q81" s="8" t="n"/>
      <c r="R81" s="8" t="n"/>
      <c r="S81" s="8" t="n"/>
      <c r="T81" s="8" t="n"/>
      <c r="U81" s="14">
        <f>IF($A81="","",SUM($K81:$L81))</f>
        <v/>
      </c>
      <c r="V81" s="14">
        <f>IF($A81="","",SUM($M81:$T81)-$N81)</f>
        <v/>
      </c>
      <c r="W81" s="14">
        <f>IF($A81="","",$U81-$V81)</f>
        <v/>
      </c>
      <c r="X81" s="14">
        <f>IF($A81="","",IF(AND($G81="Réel",$W81&lt;0),MIN(ABS($W81),'Biens et charges'!$B$5),0))</f>
        <v/>
      </c>
      <c r="Y81" s="14">
        <f>IF($A81="","",$U81*(1-'Biens et charges'!$B$3))</f>
        <v/>
      </c>
      <c r="Z81" s="14">
        <f>IF($A81="","",IF($G81="Micro-foncier",$Y81,MAX($W81,0)))</f>
        <v/>
      </c>
      <c r="AA81" s="14">
        <f>IF($A81="","",$Z81*'Biens et charges'!$B$6)</f>
        <v/>
      </c>
      <c r="AB81" s="15">
        <f>IF($A81="","",'Biens et charges'!$B$7)</f>
        <v/>
      </c>
      <c r="AC81" s="14">
        <f>IF($A81="","",$Z81*$AB81)</f>
        <v/>
      </c>
      <c r="AD81" s="14">
        <f>IF($A81="","",$AA81+$AC81)</f>
        <v/>
      </c>
      <c r="AE81" s="5">
        <f>IF($A81="","",IF($U81&gt;'Biens et charges'!$B$4,"Vérifier l’éligibilité au micro-foncier",""))</f>
        <v/>
      </c>
    </row>
    <row r="82">
      <c r="A82" s="10" t="n"/>
      <c r="B82" s="11" t="n"/>
      <c r="C82" s="11" t="n"/>
      <c r="D82" s="12" t="n"/>
      <c r="E82" s="11" t="n"/>
      <c r="F82" s="10" t="n"/>
      <c r="G82" s="10" t="n"/>
      <c r="H82" s="13" t="n"/>
      <c r="I82" s="8" t="n"/>
      <c r="J82" s="8" t="n"/>
      <c r="K82" s="16">
        <f>IF($A82="","",$I82*12)</f>
        <v/>
      </c>
      <c r="L82" s="16">
        <f>IF($A82="","",$J82*12)</f>
        <v/>
      </c>
      <c r="M82" s="8" t="n"/>
      <c r="N82" s="8" t="n"/>
      <c r="O82" s="8" t="n"/>
      <c r="P82" s="8" t="n"/>
      <c r="Q82" s="8" t="n"/>
      <c r="R82" s="8" t="n"/>
      <c r="S82" s="8" t="n"/>
      <c r="T82" s="8" t="n"/>
      <c r="U82" s="16">
        <f>IF($A82="","",SUM($K82:$L82))</f>
        <v/>
      </c>
      <c r="V82" s="16">
        <f>IF($A82="","",SUM($M82:$T82)-$N82)</f>
        <v/>
      </c>
      <c r="W82" s="16">
        <f>IF($A82="","",$U82-$V82)</f>
        <v/>
      </c>
      <c r="X82" s="16">
        <f>IF($A82="","",IF(AND($G82="Réel",$W82&lt;0),MIN(ABS($W82),'Biens et charges'!$B$5),0))</f>
        <v/>
      </c>
      <c r="Y82" s="16">
        <f>IF($A82="","",$U82*(1-'Biens et charges'!$B$3))</f>
        <v/>
      </c>
      <c r="Z82" s="16">
        <f>IF($A82="","",IF($G82="Micro-foncier",$Y82,MAX($W82,0)))</f>
        <v/>
      </c>
      <c r="AA82" s="16">
        <f>IF($A82="","",$Z82*'Biens et charges'!$B$6)</f>
        <v/>
      </c>
      <c r="AB82" s="17">
        <f>IF($A82="","",'Biens et charges'!$B$7)</f>
        <v/>
      </c>
      <c r="AC82" s="16">
        <f>IF($A82="","",$Z82*$AB82)</f>
        <v/>
      </c>
      <c r="AD82" s="16">
        <f>IF($A82="","",$AA82+$AC82)</f>
        <v/>
      </c>
      <c r="AE82" s="7">
        <f>IF($A82="","",IF($U82&gt;'Biens et charges'!$B$4,"Vérifier l’éligibilité au micro-foncier",""))</f>
        <v/>
      </c>
    </row>
    <row r="83">
      <c r="A83" s="10" t="n"/>
      <c r="B83" s="11" t="n"/>
      <c r="C83" s="11" t="n"/>
      <c r="D83" s="12" t="n"/>
      <c r="E83" s="11" t="n"/>
      <c r="F83" s="10" t="n"/>
      <c r="G83" s="10" t="n"/>
      <c r="H83" s="13" t="n"/>
      <c r="I83" s="8" t="n"/>
      <c r="J83" s="8" t="n"/>
      <c r="K83" s="14">
        <f>IF($A83="","",$I83*12)</f>
        <v/>
      </c>
      <c r="L83" s="14">
        <f>IF($A83="","",$J83*12)</f>
        <v/>
      </c>
      <c r="M83" s="8" t="n"/>
      <c r="N83" s="8" t="n"/>
      <c r="O83" s="8" t="n"/>
      <c r="P83" s="8" t="n"/>
      <c r="Q83" s="8" t="n"/>
      <c r="R83" s="8" t="n"/>
      <c r="S83" s="8" t="n"/>
      <c r="T83" s="8" t="n"/>
      <c r="U83" s="14">
        <f>IF($A83="","",SUM($K83:$L83))</f>
        <v/>
      </c>
      <c r="V83" s="14">
        <f>IF($A83="","",SUM($M83:$T83)-$N83)</f>
        <v/>
      </c>
      <c r="W83" s="14">
        <f>IF($A83="","",$U83-$V83)</f>
        <v/>
      </c>
      <c r="X83" s="14">
        <f>IF($A83="","",IF(AND($G83="Réel",$W83&lt;0),MIN(ABS($W83),'Biens et charges'!$B$5),0))</f>
        <v/>
      </c>
      <c r="Y83" s="14">
        <f>IF($A83="","",$U83*(1-'Biens et charges'!$B$3))</f>
        <v/>
      </c>
      <c r="Z83" s="14">
        <f>IF($A83="","",IF($G83="Micro-foncier",$Y83,MAX($W83,0)))</f>
        <v/>
      </c>
      <c r="AA83" s="14">
        <f>IF($A83="","",$Z83*'Biens et charges'!$B$6)</f>
        <v/>
      </c>
      <c r="AB83" s="15">
        <f>IF($A83="","",'Biens et charges'!$B$7)</f>
        <v/>
      </c>
      <c r="AC83" s="14">
        <f>IF($A83="","",$Z83*$AB83)</f>
        <v/>
      </c>
      <c r="AD83" s="14">
        <f>IF($A83="","",$AA83+$AC83)</f>
        <v/>
      </c>
      <c r="AE83" s="5">
        <f>IF($A83="","",IF($U83&gt;'Biens et charges'!$B$4,"Vérifier l’éligibilité au micro-foncier",""))</f>
        <v/>
      </c>
    </row>
    <row r="84">
      <c r="A84" s="10" t="n"/>
      <c r="B84" s="11" t="n"/>
      <c r="C84" s="11" t="n"/>
      <c r="D84" s="12" t="n"/>
      <c r="E84" s="11" t="n"/>
      <c r="F84" s="10" t="n"/>
      <c r="G84" s="10" t="n"/>
      <c r="H84" s="13" t="n"/>
      <c r="I84" s="8" t="n"/>
      <c r="J84" s="8" t="n"/>
      <c r="K84" s="16">
        <f>IF($A84="","",$I84*12)</f>
        <v/>
      </c>
      <c r="L84" s="16">
        <f>IF($A84="","",$J84*12)</f>
        <v/>
      </c>
      <c r="M84" s="8" t="n"/>
      <c r="N84" s="8" t="n"/>
      <c r="O84" s="8" t="n"/>
      <c r="P84" s="8" t="n"/>
      <c r="Q84" s="8" t="n"/>
      <c r="R84" s="8" t="n"/>
      <c r="S84" s="8" t="n"/>
      <c r="T84" s="8" t="n"/>
      <c r="U84" s="16">
        <f>IF($A84="","",SUM($K84:$L84))</f>
        <v/>
      </c>
      <c r="V84" s="16">
        <f>IF($A84="","",SUM($M84:$T84)-$N84)</f>
        <v/>
      </c>
      <c r="W84" s="16">
        <f>IF($A84="","",$U84-$V84)</f>
        <v/>
      </c>
      <c r="X84" s="16">
        <f>IF($A84="","",IF(AND($G84="Réel",$W84&lt;0),MIN(ABS($W84),'Biens et charges'!$B$5),0))</f>
        <v/>
      </c>
      <c r="Y84" s="16">
        <f>IF($A84="","",$U84*(1-'Biens et charges'!$B$3))</f>
        <v/>
      </c>
      <c r="Z84" s="16">
        <f>IF($A84="","",IF($G84="Micro-foncier",$Y84,MAX($W84,0)))</f>
        <v/>
      </c>
      <c r="AA84" s="16">
        <f>IF($A84="","",$Z84*'Biens et charges'!$B$6)</f>
        <v/>
      </c>
      <c r="AB84" s="17">
        <f>IF($A84="","",'Biens et charges'!$B$7)</f>
        <v/>
      </c>
      <c r="AC84" s="16">
        <f>IF($A84="","",$Z84*$AB84)</f>
        <v/>
      </c>
      <c r="AD84" s="16">
        <f>IF($A84="","",$AA84+$AC84)</f>
        <v/>
      </c>
      <c r="AE84" s="7">
        <f>IF($A84="","",IF($U84&gt;'Biens et charges'!$B$4,"Vérifier l’éligibilité au micro-foncier",""))</f>
        <v/>
      </c>
    </row>
    <row r="85">
      <c r="A85" s="10" t="n"/>
      <c r="B85" s="11" t="n"/>
      <c r="C85" s="11" t="n"/>
      <c r="D85" s="12" t="n"/>
      <c r="E85" s="11" t="n"/>
      <c r="F85" s="10" t="n"/>
      <c r="G85" s="10" t="n"/>
      <c r="H85" s="13" t="n"/>
      <c r="I85" s="8" t="n"/>
      <c r="J85" s="8" t="n"/>
      <c r="K85" s="14">
        <f>IF($A85="","",$I85*12)</f>
        <v/>
      </c>
      <c r="L85" s="14">
        <f>IF($A85="","",$J85*12)</f>
        <v/>
      </c>
      <c r="M85" s="8" t="n"/>
      <c r="N85" s="8" t="n"/>
      <c r="O85" s="8" t="n"/>
      <c r="P85" s="8" t="n"/>
      <c r="Q85" s="8" t="n"/>
      <c r="R85" s="8" t="n"/>
      <c r="S85" s="8" t="n"/>
      <c r="T85" s="8" t="n"/>
      <c r="U85" s="14">
        <f>IF($A85="","",SUM($K85:$L85))</f>
        <v/>
      </c>
      <c r="V85" s="14">
        <f>IF($A85="","",SUM($M85:$T85)-$N85)</f>
        <v/>
      </c>
      <c r="W85" s="14">
        <f>IF($A85="","",$U85-$V85)</f>
        <v/>
      </c>
      <c r="X85" s="14">
        <f>IF($A85="","",IF(AND($G85="Réel",$W85&lt;0),MIN(ABS($W85),'Biens et charges'!$B$5),0))</f>
        <v/>
      </c>
      <c r="Y85" s="14">
        <f>IF($A85="","",$U85*(1-'Biens et charges'!$B$3))</f>
        <v/>
      </c>
      <c r="Z85" s="14">
        <f>IF($A85="","",IF($G85="Micro-foncier",$Y85,MAX($W85,0)))</f>
        <v/>
      </c>
      <c r="AA85" s="14">
        <f>IF($A85="","",$Z85*'Biens et charges'!$B$6)</f>
        <v/>
      </c>
      <c r="AB85" s="15">
        <f>IF($A85="","",'Biens et charges'!$B$7)</f>
        <v/>
      </c>
      <c r="AC85" s="14">
        <f>IF($A85="","",$Z85*$AB85)</f>
        <v/>
      </c>
      <c r="AD85" s="14">
        <f>IF($A85="","",$AA85+$AC85)</f>
        <v/>
      </c>
      <c r="AE85" s="5">
        <f>IF($A85="","",IF($U85&gt;'Biens et charges'!$B$4,"Vérifier l’éligibilité au micro-foncier",""))</f>
        <v/>
      </c>
    </row>
    <row r="86">
      <c r="A86" s="10" t="n"/>
      <c r="B86" s="11" t="n"/>
      <c r="C86" s="11" t="n"/>
      <c r="D86" s="12" t="n"/>
      <c r="E86" s="11" t="n"/>
      <c r="F86" s="10" t="n"/>
      <c r="G86" s="10" t="n"/>
      <c r="H86" s="13" t="n"/>
      <c r="I86" s="8" t="n"/>
      <c r="J86" s="8" t="n"/>
      <c r="K86" s="16">
        <f>IF($A86="","",$I86*12)</f>
        <v/>
      </c>
      <c r="L86" s="16">
        <f>IF($A86="","",$J86*12)</f>
        <v/>
      </c>
      <c r="M86" s="8" t="n"/>
      <c r="N86" s="8" t="n"/>
      <c r="O86" s="8" t="n"/>
      <c r="P86" s="8" t="n"/>
      <c r="Q86" s="8" t="n"/>
      <c r="R86" s="8" t="n"/>
      <c r="S86" s="8" t="n"/>
      <c r="T86" s="8" t="n"/>
      <c r="U86" s="16">
        <f>IF($A86="","",SUM($K86:$L86))</f>
        <v/>
      </c>
      <c r="V86" s="16">
        <f>IF($A86="","",SUM($M86:$T86)-$N86)</f>
        <v/>
      </c>
      <c r="W86" s="16">
        <f>IF($A86="","",$U86-$V86)</f>
        <v/>
      </c>
      <c r="X86" s="16">
        <f>IF($A86="","",IF(AND($G86="Réel",$W86&lt;0),MIN(ABS($W86),'Biens et charges'!$B$5),0))</f>
        <v/>
      </c>
      <c r="Y86" s="16">
        <f>IF($A86="","",$U86*(1-'Biens et charges'!$B$3))</f>
        <v/>
      </c>
      <c r="Z86" s="16">
        <f>IF($A86="","",IF($G86="Micro-foncier",$Y86,MAX($W86,0)))</f>
        <v/>
      </c>
      <c r="AA86" s="16">
        <f>IF($A86="","",$Z86*'Biens et charges'!$B$6)</f>
        <v/>
      </c>
      <c r="AB86" s="17">
        <f>IF($A86="","",'Biens et charges'!$B$7)</f>
        <v/>
      </c>
      <c r="AC86" s="16">
        <f>IF($A86="","",$Z86*$AB86)</f>
        <v/>
      </c>
      <c r="AD86" s="16">
        <f>IF($A86="","",$AA86+$AC86)</f>
        <v/>
      </c>
      <c r="AE86" s="7">
        <f>IF($A86="","",IF($U86&gt;'Biens et charges'!$B$4,"Vérifier l’éligibilité au micro-foncier",""))</f>
        <v/>
      </c>
    </row>
    <row r="87">
      <c r="A87" s="10" t="n"/>
      <c r="B87" s="11" t="n"/>
      <c r="C87" s="11" t="n"/>
      <c r="D87" s="12" t="n"/>
      <c r="E87" s="11" t="n"/>
      <c r="F87" s="10" t="n"/>
      <c r="G87" s="10" t="n"/>
      <c r="H87" s="13" t="n"/>
      <c r="I87" s="8" t="n"/>
      <c r="J87" s="8" t="n"/>
      <c r="K87" s="14">
        <f>IF($A87="","",$I87*12)</f>
        <v/>
      </c>
      <c r="L87" s="14">
        <f>IF($A87="","",$J87*12)</f>
        <v/>
      </c>
      <c r="M87" s="8" t="n"/>
      <c r="N87" s="8" t="n"/>
      <c r="O87" s="8" t="n"/>
      <c r="P87" s="8" t="n"/>
      <c r="Q87" s="8" t="n"/>
      <c r="R87" s="8" t="n"/>
      <c r="S87" s="8" t="n"/>
      <c r="T87" s="8" t="n"/>
      <c r="U87" s="14">
        <f>IF($A87="","",SUM($K87:$L87))</f>
        <v/>
      </c>
      <c r="V87" s="14">
        <f>IF($A87="","",SUM($M87:$T87)-$N87)</f>
        <v/>
      </c>
      <c r="W87" s="14">
        <f>IF($A87="","",$U87-$V87)</f>
        <v/>
      </c>
      <c r="X87" s="14">
        <f>IF($A87="","",IF(AND($G87="Réel",$W87&lt;0),MIN(ABS($W87),'Biens et charges'!$B$5),0))</f>
        <v/>
      </c>
      <c r="Y87" s="14">
        <f>IF($A87="","",$U87*(1-'Biens et charges'!$B$3))</f>
        <v/>
      </c>
      <c r="Z87" s="14">
        <f>IF($A87="","",IF($G87="Micro-foncier",$Y87,MAX($W87,0)))</f>
        <v/>
      </c>
      <c r="AA87" s="14">
        <f>IF($A87="","",$Z87*'Biens et charges'!$B$6)</f>
        <v/>
      </c>
      <c r="AB87" s="15">
        <f>IF($A87="","",'Biens et charges'!$B$7)</f>
        <v/>
      </c>
      <c r="AC87" s="14">
        <f>IF($A87="","",$Z87*$AB87)</f>
        <v/>
      </c>
      <c r="AD87" s="14">
        <f>IF($A87="","",$AA87+$AC87)</f>
        <v/>
      </c>
      <c r="AE87" s="5">
        <f>IF($A87="","",IF($U87&gt;'Biens et charges'!$B$4,"Vérifier l’éligibilité au micro-foncier",""))</f>
        <v/>
      </c>
    </row>
    <row r="88">
      <c r="A88" s="10" t="n"/>
      <c r="B88" s="11" t="n"/>
      <c r="C88" s="11" t="n"/>
      <c r="D88" s="12" t="n"/>
      <c r="E88" s="11" t="n"/>
      <c r="F88" s="10" t="n"/>
      <c r="G88" s="10" t="n"/>
      <c r="H88" s="13" t="n"/>
      <c r="I88" s="8" t="n"/>
      <c r="J88" s="8" t="n"/>
      <c r="K88" s="16">
        <f>IF($A88="","",$I88*12)</f>
        <v/>
      </c>
      <c r="L88" s="16">
        <f>IF($A88="","",$J88*12)</f>
        <v/>
      </c>
      <c r="M88" s="8" t="n"/>
      <c r="N88" s="8" t="n"/>
      <c r="O88" s="8" t="n"/>
      <c r="P88" s="8" t="n"/>
      <c r="Q88" s="8" t="n"/>
      <c r="R88" s="8" t="n"/>
      <c r="S88" s="8" t="n"/>
      <c r="T88" s="8" t="n"/>
      <c r="U88" s="16">
        <f>IF($A88="","",SUM($K88:$L88))</f>
        <v/>
      </c>
      <c r="V88" s="16">
        <f>IF($A88="","",SUM($M88:$T88)-$N88)</f>
        <v/>
      </c>
      <c r="W88" s="16">
        <f>IF($A88="","",$U88-$V88)</f>
        <v/>
      </c>
      <c r="X88" s="16">
        <f>IF($A88="","",IF(AND($G88="Réel",$W88&lt;0),MIN(ABS($W88),'Biens et charges'!$B$5),0))</f>
        <v/>
      </c>
      <c r="Y88" s="16">
        <f>IF($A88="","",$U88*(1-'Biens et charges'!$B$3))</f>
        <v/>
      </c>
      <c r="Z88" s="16">
        <f>IF($A88="","",IF($G88="Micro-foncier",$Y88,MAX($W88,0)))</f>
        <v/>
      </c>
      <c r="AA88" s="16">
        <f>IF($A88="","",$Z88*'Biens et charges'!$B$6)</f>
        <v/>
      </c>
      <c r="AB88" s="17">
        <f>IF($A88="","",'Biens et charges'!$B$7)</f>
        <v/>
      </c>
      <c r="AC88" s="16">
        <f>IF($A88="","",$Z88*$AB88)</f>
        <v/>
      </c>
      <c r="AD88" s="16">
        <f>IF($A88="","",$AA88+$AC88)</f>
        <v/>
      </c>
      <c r="AE88" s="7">
        <f>IF($A88="","",IF($U88&gt;'Biens et charges'!$B$4,"Vérifier l’éligibilité au micro-foncier",""))</f>
        <v/>
      </c>
    </row>
    <row r="89">
      <c r="A89" s="10" t="n"/>
      <c r="B89" s="11" t="n"/>
      <c r="C89" s="11" t="n"/>
      <c r="D89" s="12" t="n"/>
      <c r="E89" s="11" t="n"/>
      <c r="F89" s="10" t="n"/>
      <c r="G89" s="10" t="n"/>
      <c r="H89" s="13" t="n"/>
      <c r="I89" s="8" t="n"/>
      <c r="J89" s="8" t="n"/>
      <c r="K89" s="14">
        <f>IF($A89="","",$I89*12)</f>
        <v/>
      </c>
      <c r="L89" s="14">
        <f>IF($A89="","",$J89*12)</f>
        <v/>
      </c>
      <c r="M89" s="8" t="n"/>
      <c r="N89" s="8" t="n"/>
      <c r="O89" s="8" t="n"/>
      <c r="P89" s="8" t="n"/>
      <c r="Q89" s="8" t="n"/>
      <c r="R89" s="8" t="n"/>
      <c r="S89" s="8" t="n"/>
      <c r="T89" s="8" t="n"/>
      <c r="U89" s="14">
        <f>IF($A89="","",SUM($K89:$L89))</f>
        <v/>
      </c>
      <c r="V89" s="14">
        <f>IF($A89="","",SUM($M89:$T89)-$N89)</f>
        <v/>
      </c>
      <c r="W89" s="14">
        <f>IF($A89="","",$U89-$V89)</f>
        <v/>
      </c>
      <c r="X89" s="14">
        <f>IF($A89="","",IF(AND($G89="Réel",$W89&lt;0),MIN(ABS($W89),'Biens et charges'!$B$5),0))</f>
        <v/>
      </c>
      <c r="Y89" s="14">
        <f>IF($A89="","",$U89*(1-'Biens et charges'!$B$3))</f>
        <v/>
      </c>
      <c r="Z89" s="14">
        <f>IF($A89="","",IF($G89="Micro-foncier",$Y89,MAX($W89,0)))</f>
        <v/>
      </c>
      <c r="AA89" s="14">
        <f>IF($A89="","",$Z89*'Biens et charges'!$B$6)</f>
        <v/>
      </c>
      <c r="AB89" s="15">
        <f>IF($A89="","",'Biens et charges'!$B$7)</f>
        <v/>
      </c>
      <c r="AC89" s="14">
        <f>IF($A89="","",$Z89*$AB89)</f>
        <v/>
      </c>
      <c r="AD89" s="14">
        <f>IF($A89="","",$AA89+$AC89)</f>
        <v/>
      </c>
      <c r="AE89" s="5">
        <f>IF($A89="","",IF($U89&gt;'Biens et charges'!$B$4,"Vérifier l’éligibilité au micro-foncier",""))</f>
        <v/>
      </c>
    </row>
    <row r="90">
      <c r="A90" s="10" t="n"/>
      <c r="B90" s="11" t="n"/>
      <c r="C90" s="11" t="n"/>
      <c r="D90" s="12" t="n"/>
      <c r="E90" s="11" t="n"/>
      <c r="F90" s="10" t="n"/>
      <c r="G90" s="10" t="n"/>
      <c r="H90" s="13" t="n"/>
      <c r="I90" s="8" t="n"/>
      <c r="J90" s="8" t="n"/>
      <c r="K90" s="16">
        <f>IF($A90="","",$I90*12)</f>
        <v/>
      </c>
      <c r="L90" s="16">
        <f>IF($A90="","",$J90*12)</f>
        <v/>
      </c>
      <c r="M90" s="8" t="n"/>
      <c r="N90" s="8" t="n"/>
      <c r="O90" s="8" t="n"/>
      <c r="P90" s="8" t="n"/>
      <c r="Q90" s="8" t="n"/>
      <c r="R90" s="8" t="n"/>
      <c r="S90" s="8" t="n"/>
      <c r="T90" s="8" t="n"/>
      <c r="U90" s="16">
        <f>IF($A90="","",SUM($K90:$L90))</f>
        <v/>
      </c>
      <c r="V90" s="16">
        <f>IF($A90="","",SUM($M90:$T90)-$N90)</f>
        <v/>
      </c>
      <c r="W90" s="16">
        <f>IF($A90="","",$U90-$V90)</f>
        <v/>
      </c>
      <c r="X90" s="16">
        <f>IF($A90="","",IF(AND($G90="Réel",$W90&lt;0),MIN(ABS($W90),'Biens et charges'!$B$5),0))</f>
        <v/>
      </c>
      <c r="Y90" s="16">
        <f>IF($A90="","",$U90*(1-'Biens et charges'!$B$3))</f>
        <v/>
      </c>
      <c r="Z90" s="16">
        <f>IF($A90="","",IF($G90="Micro-foncier",$Y90,MAX($W90,0)))</f>
        <v/>
      </c>
      <c r="AA90" s="16">
        <f>IF($A90="","",$Z90*'Biens et charges'!$B$6)</f>
        <v/>
      </c>
      <c r="AB90" s="17">
        <f>IF($A90="","",'Biens et charges'!$B$7)</f>
        <v/>
      </c>
      <c r="AC90" s="16">
        <f>IF($A90="","",$Z90*$AB90)</f>
        <v/>
      </c>
      <c r="AD90" s="16">
        <f>IF($A90="","",$AA90+$AC90)</f>
        <v/>
      </c>
      <c r="AE90" s="7">
        <f>IF($A90="","",IF($U90&gt;'Biens et charges'!$B$4,"Vérifier l’éligibilité au micro-foncier",""))</f>
        <v/>
      </c>
    </row>
    <row r="91">
      <c r="A91" s="10" t="n"/>
      <c r="B91" s="11" t="n"/>
      <c r="C91" s="11" t="n"/>
      <c r="D91" s="12" t="n"/>
      <c r="E91" s="11" t="n"/>
      <c r="F91" s="10" t="n"/>
      <c r="G91" s="10" t="n"/>
      <c r="H91" s="13" t="n"/>
      <c r="I91" s="8" t="n"/>
      <c r="J91" s="8" t="n"/>
      <c r="K91" s="14">
        <f>IF($A91="","",$I91*12)</f>
        <v/>
      </c>
      <c r="L91" s="14">
        <f>IF($A91="","",$J91*12)</f>
        <v/>
      </c>
      <c r="M91" s="8" t="n"/>
      <c r="N91" s="8" t="n"/>
      <c r="O91" s="8" t="n"/>
      <c r="P91" s="8" t="n"/>
      <c r="Q91" s="8" t="n"/>
      <c r="R91" s="8" t="n"/>
      <c r="S91" s="8" t="n"/>
      <c r="T91" s="8" t="n"/>
      <c r="U91" s="14">
        <f>IF($A91="","",SUM($K91:$L91))</f>
        <v/>
      </c>
      <c r="V91" s="14">
        <f>IF($A91="","",SUM($M91:$T91)-$N91)</f>
        <v/>
      </c>
      <c r="W91" s="14">
        <f>IF($A91="","",$U91-$V91)</f>
        <v/>
      </c>
      <c r="X91" s="14">
        <f>IF($A91="","",IF(AND($G91="Réel",$W91&lt;0),MIN(ABS($W91),'Biens et charges'!$B$5),0))</f>
        <v/>
      </c>
      <c r="Y91" s="14">
        <f>IF($A91="","",$U91*(1-'Biens et charges'!$B$3))</f>
        <v/>
      </c>
      <c r="Z91" s="14">
        <f>IF($A91="","",IF($G91="Micro-foncier",$Y91,MAX($W91,0)))</f>
        <v/>
      </c>
      <c r="AA91" s="14">
        <f>IF($A91="","",$Z91*'Biens et charges'!$B$6)</f>
        <v/>
      </c>
      <c r="AB91" s="15">
        <f>IF($A91="","",'Biens et charges'!$B$7)</f>
        <v/>
      </c>
      <c r="AC91" s="14">
        <f>IF($A91="","",$Z91*$AB91)</f>
        <v/>
      </c>
      <c r="AD91" s="14">
        <f>IF($A91="","",$AA91+$AC91)</f>
        <v/>
      </c>
      <c r="AE91" s="5">
        <f>IF($A91="","",IF($U91&gt;'Biens et charges'!$B$4,"Vérifier l’éligibilité au micro-foncier",""))</f>
        <v/>
      </c>
    </row>
    <row r="92">
      <c r="A92" s="10" t="n"/>
      <c r="B92" s="11" t="n"/>
      <c r="C92" s="11" t="n"/>
      <c r="D92" s="12" t="n"/>
      <c r="E92" s="11" t="n"/>
      <c r="F92" s="10" t="n"/>
      <c r="G92" s="10" t="n"/>
      <c r="H92" s="13" t="n"/>
      <c r="I92" s="8" t="n"/>
      <c r="J92" s="8" t="n"/>
      <c r="K92" s="16">
        <f>IF($A92="","",$I92*12)</f>
        <v/>
      </c>
      <c r="L92" s="16">
        <f>IF($A92="","",$J92*12)</f>
        <v/>
      </c>
      <c r="M92" s="8" t="n"/>
      <c r="N92" s="8" t="n"/>
      <c r="O92" s="8" t="n"/>
      <c r="P92" s="8" t="n"/>
      <c r="Q92" s="8" t="n"/>
      <c r="R92" s="8" t="n"/>
      <c r="S92" s="8" t="n"/>
      <c r="T92" s="8" t="n"/>
      <c r="U92" s="16">
        <f>IF($A92="","",SUM($K92:$L92))</f>
        <v/>
      </c>
      <c r="V92" s="16">
        <f>IF($A92="","",SUM($M92:$T92)-$N92)</f>
        <v/>
      </c>
      <c r="W92" s="16">
        <f>IF($A92="","",$U92-$V92)</f>
        <v/>
      </c>
      <c r="X92" s="16">
        <f>IF($A92="","",IF(AND($G92="Réel",$W92&lt;0),MIN(ABS($W92),'Biens et charges'!$B$5),0))</f>
        <v/>
      </c>
      <c r="Y92" s="16">
        <f>IF($A92="","",$U92*(1-'Biens et charges'!$B$3))</f>
        <v/>
      </c>
      <c r="Z92" s="16">
        <f>IF($A92="","",IF($G92="Micro-foncier",$Y92,MAX($W92,0)))</f>
        <v/>
      </c>
      <c r="AA92" s="16">
        <f>IF($A92="","",$Z92*'Biens et charges'!$B$6)</f>
        <v/>
      </c>
      <c r="AB92" s="17">
        <f>IF($A92="","",'Biens et charges'!$B$7)</f>
        <v/>
      </c>
      <c r="AC92" s="16">
        <f>IF($A92="","",$Z92*$AB92)</f>
        <v/>
      </c>
      <c r="AD92" s="16">
        <f>IF($A92="","",$AA92+$AC92)</f>
        <v/>
      </c>
      <c r="AE92" s="7">
        <f>IF($A92="","",IF($U92&gt;'Biens et charges'!$B$4,"Vérifier l’éligibilité au micro-foncier",""))</f>
        <v/>
      </c>
    </row>
    <row r="93">
      <c r="A93" s="10" t="n"/>
      <c r="B93" s="11" t="n"/>
      <c r="C93" s="11" t="n"/>
      <c r="D93" s="12" t="n"/>
      <c r="E93" s="11" t="n"/>
      <c r="F93" s="10" t="n"/>
      <c r="G93" s="10" t="n"/>
      <c r="H93" s="13" t="n"/>
      <c r="I93" s="8" t="n"/>
      <c r="J93" s="8" t="n"/>
      <c r="K93" s="14">
        <f>IF($A93="","",$I93*12)</f>
        <v/>
      </c>
      <c r="L93" s="14">
        <f>IF($A93="","",$J93*12)</f>
        <v/>
      </c>
      <c r="M93" s="8" t="n"/>
      <c r="N93" s="8" t="n"/>
      <c r="O93" s="8" t="n"/>
      <c r="P93" s="8" t="n"/>
      <c r="Q93" s="8" t="n"/>
      <c r="R93" s="8" t="n"/>
      <c r="S93" s="8" t="n"/>
      <c r="T93" s="8" t="n"/>
      <c r="U93" s="14">
        <f>IF($A93="","",SUM($K93:$L93))</f>
        <v/>
      </c>
      <c r="V93" s="14">
        <f>IF($A93="","",SUM($M93:$T93)-$N93)</f>
        <v/>
      </c>
      <c r="W93" s="14">
        <f>IF($A93="","",$U93-$V93)</f>
        <v/>
      </c>
      <c r="X93" s="14">
        <f>IF($A93="","",IF(AND($G93="Réel",$W93&lt;0),MIN(ABS($W93),'Biens et charges'!$B$5),0))</f>
        <v/>
      </c>
      <c r="Y93" s="14">
        <f>IF($A93="","",$U93*(1-'Biens et charges'!$B$3))</f>
        <v/>
      </c>
      <c r="Z93" s="14">
        <f>IF($A93="","",IF($G93="Micro-foncier",$Y93,MAX($W93,0)))</f>
        <v/>
      </c>
      <c r="AA93" s="14">
        <f>IF($A93="","",$Z93*'Biens et charges'!$B$6)</f>
        <v/>
      </c>
      <c r="AB93" s="15">
        <f>IF($A93="","",'Biens et charges'!$B$7)</f>
        <v/>
      </c>
      <c r="AC93" s="14">
        <f>IF($A93="","",$Z93*$AB93)</f>
        <v/>
      </c>
      <c r="AD93" s="14">
        <f>IF($A93="","",$AA93+$AC93)</f>
        <v/>
      </c>
      <c r="AE93" s="5">
        <f>IF($A93="","",IF($U93&gt;'Biens et charges'!$B$4,"Vérifier l’éligibilité au micro-foncier",""))</f>
        <v/>
      </c>
    </row>
    <row r="94">
      <c r="A94" s="10" t="n"/>
      <c r="B94" s="11" t="n"/>
      <c r="C94" s="11" t="n"/>
      <c r="D94" s="12" t="n"/>
      <c r="E94" s="11" t="n"/>
      <c r="F94" s="10" t="n"/>
      <c r="G94" s="10" t="n"/>
      <c r="H94" s="13" t="n"/>
      <c r="I94" s="8" t="n"/>
      <c r="J94" s="8" t="n"/>
      <c r="K94" s="16">
        <f>IF($A94="","",$I94*12)</f>
        <v/>
      </c>
      <c r="L94" s="16">
        <f>IF($A94="","",$J94*12)</f>
        <v/>
      </c>
      <c r="M94" s="8" t="n"/>
      <c r="N94" s="8" t="n"/>
      <c r="O94" s="8" t="n"/>
      <c r="P94" s="8" t="n"/>
      <c r="Q94" s="8" t="n"/>
      <c r="R94" s="8" t="n"/>
      <c r="S94" s="8" t="n"/>
      <c r="T94" s="8" t="n"/>
      <c r="U94" s="16">
        <f>IF($A94="","",SUM($K94:$L94))</f>
        <v/>
      </c>
      <c r="V94" s="16">
        <f>IF($A94="","",SUM($M94:$T94)-$N94)</f>
        <v/>
      </c>
      <c r="W94" s="16">
        <f>IF($A94="","",$U94-$V94)</f>
        <v/>
      </c>
      <c r="X94" s="16">
        <f>IF($A94="","",IF(AND($G94="Réel",$W94&lt;0),MIN(ABS($W94),'Biens et charges'!$B$5),0))</f>
        <v/>
      </c>
      <c r="Y94" s="16">
        <f>IF($A94="","",$U94*(1-'Biens et charges'!$B$3))</f>
        <v/>
      </c>
      <c r="Z94" s="16">
        <f>IF($A94="","",IF($G94="Micro-foncier",$Y94,MAX($W94,0)))</f>
        <v/>
      </c>
      <c r="AA94" s="16">
        <f>IF($A94="","",$Z94*'Biens et charges'!$B$6)</f>
        <v/>
      </c>
      <c r="AB94" s="17">
        <f>IF($A94="","",'Biens et charges'!$B$7)</f>
        <v/>
      </c>
      <c r="AC94" s="16">
        <f>IF($A94="","",$Z94*$AB94)</f>
        <v/>
      </c>
      <c r="AD94" s="16">
        <f>IF($A94="","",$AA94+$AC94)</f>
        <v/>
      </c>
      <c r="AE94" s="7">
        <f>IF($A94="","",IF($U94&gt;'Biens et charges'!$B$4,"Vérifier l’éligibilité au micro-foncier",""))</f>
        <v/>
      </c>
    </row>
    <row r="95">
      <c r="A95" s="10" t="n"/>
      <c r="B95" s="11" t="n"/>
      <c r="C95" s="11" t="n"/>
      <c r="D95" s="12" t="n"/>
      <c r="E95" s="11" t="n"/>
      <c r="F95" s="10" t="n"/>
      <c r="G95" s="10" t="n"/>
      <c r="H95" s="13" t="n"/>
      <c r="I95" s="8" t="n"/>
      <c r="J95" s="8" t="n"/>
      <c r="K95" s="14">
        <f>IF($A95="","",$I95*12)</f>
        <v/>
      </c>
      <c r="L95" s="14">
        <f>IF($A95="","",$J95*12)</f>
        <v/>
      </c>
      <c r="M95" s="8" t="n"/>
      <c r="N95" s="8" t="n"/>
      <c r="O95" s="8" t="n"/>
      <c r="P95" s="8" t="n"/>
      <c r="Q95" s="8" t="n"/>
      <c r="R95" s="8" t="n"/>
      <c r="S95" s="8" t="n"/>
      <c r="T95" s="8" t="n"/>
      <c r="U95" s="14">
        <f>IF($A95="","",SUM($K95:$L95))</f>
        <v/>
      </c>
      <c r="V95" s="14">
        <f>IF($A95="","",SUM($M95:$T95)-$N95)</f>
        <v/>
      </c>
      <c r="W95" s="14">
        <f>IF($A95="","",$U95-$V95)</f>
        <v/>
      </c>
      <c r="X95" s="14">
        <f>IF($A95="","",IF(AND($G95="Réel",$W95&lt;0),MIN(ABS($W95),'Biens et charges'!$B$5),0))</f>
        <v/>
      </c>
      <c r="Y95" s="14">
        <f>IF($A95="","",$U95*(1-'Biens et charges'!$B$3))</f>
        <v/>
      </c>
      <c r="Z95" s="14">
        <f>IF($A95="","",IF($G95="Micro-foncier",$Y95,MAX($W95,0)))</f>
        <v/>
      </c>
      <c r="AA95" s="14">
        <f>IF($A95="","",$Z95*'Biens et charges'!$B$6)</f>
        <v/>
      </c>
      <c r="AB95" s="15">
        <f>IF($A95="","",'Biens et charges'!$B$7)</f>
        <v/>
      </c>
      <c r="AC95" s="14">
        <f>IF($A95="","",$Z95*$AB95)</f>
        <v/>
      </c>
      <c r="AD95" s="14">
        <f>IF($A95="","",$AA95+$AC95)</f>
        <v/>
      </c>
      <c r="AE95" s="5">
        <f>IF($A95="","",IF($U95&gt;'Biens et charges'!$B$4,"Vérifier l’éligibilité au micro-foncier",""))</f>
        <v/>
      </c>
    </row>
    <row r="96">
      <c r="A96" s="10" t="n"/>
      <c r="B96" s="11" t="n"/>
      <c r="C96" s="11" t="n"/>
      <c r="D96" s="12" t="n"/>
      <c r="E96" s="11" t="n"/>
      <c r="F96" s="10" t="n"/>
      <c r="G96" s="10" t="n"/>
      <c r="H96" s="13" t="n"/>
      <c r="I96" s="8" t="n"/>
      <c r="J96" s="8" t="n"/>
      <c r="K96" s="16">
        <f>IF($A96="","",$I96*12)</f>
        <v/>
      </c>
      <c r="L96" s="16">
        <f>IF($A96="","",$J96*12)</f>
        <v/>
      </c>
      <c r="M96" s="8" t="n"/>
      <c r="N96" s="8" t="n"/>
      <c r="O96" s="8" t="n"/>
      <c r="P96" s="8" t="n"/>
      <c r="Q96" s="8" t="n"/>
      <c r="R96" s="8" t="n"/>
      <c r="S96" s="8" t="n"/>
      <c r="T96" s="8" t="n"/>
      <c r="U96" s="16">
        <f>IF($A96="","",SUM($K96:$L96))</f>
        <v/>
      </c>
      <c r="V96" s="16">
        <f>IF($A96="","",SUM($M96:$T96)-$N96)</f>
        <v/>
      </c>
      <c r="W96" s="16">
        <f>IF($A96="","",$U96-$V96)</f>
        <v/>
      </c>
      <c r="X96" s="16">
        <f>IF($A96="","",IF(AND($G96="Réel",$W96&lt;0),MIN(ABS($W96),'Biens et charges'!$B$5),0))</f>
        <v/>
      </c>
      <c r="Y96" s="16">
        <f>IF($A96="","",$U96*(1-'Biens et charges'!$B$3))</f>
        <v/>
      </c>
      <c r="Z96" s="16">
        <f>IF($A96="","",IF($G96="Micro-foncier",$Y96,MAX($W96,0)))</f>
        <v/>
      </c>
      <c r="AA96" s="16">
        <f>IF($A96="","",$Z96*'Biens et charges'!$B$6)</f>
        <v/>
      </c>
      <c r="AB96" s="17">
        <f>IF($A96="","",'Biens et charges'!$B$7)</f>
        <v/>
      </c>
      <c r="AC96" s="16">
        <f>IF($A96="","",$Z96*$AB96)</f>
        <v/>
      </c>
      <c r="AD96" s="16">
        <f>IF($A96="","",$AA96+$AC96)</f>
        <v/>
      </c>
      <c r="AE96" s="7">
        <f>IF($A96="","",IF($U96&gt;'Biens et charges'!$B$4,"Vérifier l’éligibilité au micro-foncier",""))</f>
        <v/>
      </c>
    </row>
    <row r="97">
      <c r="A97" s="10" t="n"/>
      <c r="B97" s="11" t="n"/>
      <c r="C97" s="11" t="n"/>
      <c r="D97" s="12" t="n"/>
      <c r="E97" s="11" t="n"/>
      <c r="F97" s="10" t="n"/>
      <c r="G97" s="10" t="n"/>
      <c r="H97" s="13" t="n"/>
      <c r="I97" s="8" t="n"/>
      <c r="J97" s="8" t="n"/>
      <c r="K97" s="14">
        <f>IF($A97="","",$I97*12)</f>
        <v/>
      </c>
      <c r="L97" s="14">
        <f>IF($A97="","",$J97*12)</f>
        <v/>
      </c>
      <c r="M97" s="8" t="n"/>
      <c r="N97" s="8" t="n"/>
      <c r="O97" s="8" t="n"/>
      <c r="P97" s="8" t="n"/>
      <c r="Q97" s="8" t="n"/>
      <c r="R97" s="8" t="n"/>
      <c r="S97" s="8" t="n"/>
      <c r="T97" s="8" t="n"/>
      <c r="U97" s="14">
        <f>IF($A97="","",SUM($K97:$L97))</f>
        <v/>
      </c>
      <c r="V97" s="14">
        <f>IF($A97="","",SUM($M97:$T97)-$N97)</f>
        <v/>
      </c>
      <c r="W97" s="14">
        <f>IF($A97="","",$U97-$V97)</f>
        <v/>
      </c>
      <c r="X97" s="14">
        <f>IF($A97="","",IF(AND($G97="Réel",$W97&lt;0),MIN(ABS($W97),'Biens et charges'!$B$5),0))</f>
        <v/>
      </c>
      <c r="Y97" s="14">
        <f>IF($A97="","",$U97*(1-'Biens et charges'!$B$3))</f>
        <v/>
      </c>
      <c r="Z97" s="14">
        <f>IF($A97="","",IF($G97="Micro-foncier",$Y97,MAX($W97,0)))</f>
        <v/>
      </c>
      <c r="AA97" s="14">
        <f>IF($A97="","",$Z97*'Biens et charges'!$B$6)</f>
        <v/>
      </c>
      <c r="AB97" s="15">
        <f>IF($A97="","",'Biens et charges'!$B$7)</f>
        <v/>
      </c>
      <c r="AC97" s="14">
        <f>IF($A97="","",$Z97*$AB97)</f>
        <v/>
      </c>
      <c r="AD97" s="14">
        <f>IF($A97="","",$AA97+$AC97)</f>
        <v/>
      </c>
      <c r="AE97" s="5">
        <f>IF($A97="","",IF($U97&gt;'Biens et charges'!$B$4,"Vérifier l’éligibilité au micro-foncier",""))</f>
        <v/>
      </c>
    </row>
    <row r="98">
      <c r="A98" s="10" t="n"/>
      <c r="B98" s="11" t="n"/>
      <c r="C98" s="11" t="n"/>
      <c r="D98" s="12" t="n"/>
      <c r="E98" s="11" t="n"/>
      <c r="F98" s="10" t="n"/>
      <c r="G98" s="10" t="n"/>
      <c r="H98" s="13" t="n"/>
      <c r="I98" s="8" t="n"/>
      <c r="J98" s="8" t="n"/>
      <c r="K98" s="16">
        <f>IF($A98="","",$I98*12)</f>
        <v/>
      </c>
      <c r="L98" s="16">
        <f>IF($A98="","",$J98*12)</f>
        <v/>
      </c>
      <c r="M98" s="8" t="n"/>
      <c r="N98" s="8" t="n"/>
      <c r="O98" s="8" t="n"/>
      <c r="P98" s="8" t="n"/>
      <c r="Q98" s="8" t="n"/>
      <c r="R98" s="8" t="n"/>
      <c r="S98" s="8" t="n"/>
      <c r="T98" s="8" t="n"/>
      <c r="U98" s="16">
        <f>IF($A98="","",SUM($K98:$L98))</f>
        <v/>
      </c>
      <c r="V98" s="16">
        <f>IF($A98="","",SUM($M98:$T98)-$N98)</f>
        <v/>
      </c>
      <c r="W98" s="16">
        <f>IF($A98="","",$U98-$V98)</f>
        <v/>
      </c>
      <c r="X98" s="16">
        <f>IF($A98="","",IF(AND($G98="Réel",$W98&lt;0),MIN(ABS($W98),'Biens et charges'!$B$5),0))</f>
        <v/>
      </c>
      <c r="Y98" s="16">
        <f>IF($A98="","",$U98*(1-'Biens et charges'!$B$3))</f>
        <v/>
      </c>
      <c r="Z98" s="16">
        <f>IF($A98="","",IF($G98="Micro-foncier",$Y98,MAX($W98,0)))</f>
        <v/>
      </c>
      <c r="AA98" s="16">
        <f>IF($A98="","",$Z98*'Biens et charges'!$B$6)</f>
        <v/>
      </c>
      <c r="AB98" s="17">
        <f>IF($A98="","",'Biens et charges'!$B$7)</f>
        <v/>
      </c>
      <c r="AC98" s="16">
        <f>IF($A98="","",$Z98*$AB98)</f>
        <v/>
      </c>
      <c r="AD98" s="16">
        <f>IF($A98="","",$AA98+$AC98)</f>
        <v/>
      </c>
      <c r="AE98" s="7">
        <f>IF($A98="","",IF($U98&gt;'Biens et charges'!$B$4,"Vérifier l’éligibilité au micro-foncier",""))</f>
        <v/>
      </c>
    </row>
    <row r="99">
      <c r="A99" s="10" t="n"/>
      <c r="B99" s="11" t="n"/>
      <c r="C99" s="11" t="n"/>
      <c r="D99" s="12" t="n"/>
      <c r="E99" s="11" t="n"/>
      <c r="F99" s="10" t="n"/>
      <c r="G99" s="10" t="n"/>
      <c r="H99" s="13" t="n"/>
      <c r="I99" s="8" t="n"/>
      <c r="J99" s="8" t="n"/>
      <c r="K99" s="14">
        <f>IF($A99="","",$I99*12)</f>
        <v/>
      </c>
      <c r="L99" s="14">
        <f>IF($A99="","",$J99*12)</f>
        <v/>
      </c>
      <c r="M99" s="8" t="n"/>
      <c r="N99" s="8" t="n"/>
      <c r="O99" s="8" t="n"/>
      <c r="P99" s="8" t="n"/>
      <c r="Q99" s="8" t="n"/>
      <c r="R99" s="8" t="n"/>
      <c r="S99" s="8" t="n"/>
      <c r="T99" s="8" t="n"/>
      <c r="U99" s="14">
        <f>IF($A99="","",SUM($K99:$L99))</f>
        <v/>
      </c>
      <c r="V99" s="14">
        <f>IF($A99="","",SUM($M99:$T99)-$N99)</f>
        <v/>
      </c>
      <c r="W99" s="14">
        <f>IF($A99="","",$U99-$V99)</f>
        <v/>
      </c>
      <c r="X99" s="14">
        <f>IF($A99="","",IF(AND($G99="Réel",$W99&lt;0),MIN(ABS($W99),'Biens et charges'!$B$5),0))</f>
        <v/>
      </c>
      <c r="Y99" s="14">
        <f>IF($A99="","",$U99*(1-'Biens et charges'!$B$3))</f>
        <v/>
      </c>
      <c r="Z99" s="14">
        <f>IF($A99="","",IF($G99="Micro-foncier",$Y99,MAX($W99,0)))</f>
        <v/>
      </c>
      <c r="AA99" s="14">
        <f>IF($A99="","",$Z99*'Biens et charges'!$B$6)</f>
        <v/>
      </c>
      <c r="AB99" s="15">
        <f>IF($A99="","",'Biens et charges'!$B$7)</f>
        <v/>
      </c>
      <c r="AC99" s="14">
        <f>IF($A99="","",$Z99*$AB99)</f>
        <v/>
      </c>
      <c r="AD99" s="14">
        <f>IF($A99="","",$AA99+$AC99)</f>
        <v/>
      </c>
      <c r="AE99" s="5">
        <f>IF($A99="","",IF($U99&gt;'Biens et charges'!$B$4,"Vérifier l’éligibilité au micro-foncier",""))</f>
        <v/>
      </c>
    </row>
    <row r="100">
      <c r="A100" s="10" t="n"/>
      <c r="B100" s="11" t="n"/>
      <c r="C100" s="11" t="n"/>
      <c r="D100" s="12" t="n"/>
      <c r="E100" s="11" t="n"/>
      <c r="F100" s="10" t="n"/>
      <c r="G100" s="10" t="n"/>
      <c r="H100" s="13" t="n"/>
      <c r="I100" s="8" t="n"/>
      <c r="J100" s="8" t="n"/>
      <c r="K100" s="16">
        <f>IF($A100="","",$I100*12)</f>
        <v/>
      </c>
      <c r="L100" s="16">
        <f>IF($A100="","",$J100*12)</f>
        <v/>
      </c>
      <c r="M100" s="8" t="n"/>
      <c r="N100" s="8" t="n"/>
      <c r="O100" s="8" t="n"/>
      <c r="P100" s="8" t="n"/>
      <c r="Q100" s="8" t="n"/>
      <c r="R100" s="8" t="n"/>
      <c r="S100" s="8" t="n"/>
      <c r="T100" s="8" t="n"/>
      <c r="U100" s="16">
        <f>IF($A100="","",SUM($K100:$L100))</f>
        <v/>
      </c>
      <c r="V100" s="16">
        <f>IF($A100="","",SUM($M100:$T100)-$N100)</f>
        <v/>
      </c>
      <c r="W100" s="16">
        <f>IF($A100="","",$U100-$V100)</f>
        <v/>
      </c>
      <c r="X100" s="16">
        <f>IF($A100="","",IF(AND($G100="Réel",$W100&lt;0),MIN(ABS($W100),'Biens et charges'!$B$5),0))</f>
        <v/>
      </c>
      <c r="Y100" s="16">
        <f>IF($A100="","",$U100*(1-'Biens et charges'!$B$3))</f>
        <v/>
      </c>
      <c r="Z100" s="16">
        <f>IF($A100="","",IF($G100="Micro-foncier",$Y100,MAX($W100,0)))</f>
        <v/>
      </c>
      <c r="AA100" s="16">
        <f>IF($A100="","",$Z100*'Biens et charges'!$B$6)</f>
        <v/>
      </c>
      <c r="AB100" s="17">
        <f>IF($A100="","",'Biens et charges'!$B$7)</f>
        <v/>
      </c>
      <c r="AC100" s="16">
        <f>IF($A100="","",$Z100*$AB100)</f>
        <v/>
      </c>
      <c r="AD100" s="16">
        <f>IF($A100="","",$AA100+$AC100)</f>
        <v/>
      </c>
      <c r="AE100" s="7">
        <f>IF($A100="","",IF($U100&gt;'Biens et charges'!$B$4,"Vérifier l’éligibilité au micro-foncier",""))</f>
        <v/>
      </c>
    </row>
    <row r="101">
      <c r="A101" s="10" t="n"/>
      <c r="B101" s="11" t="n"/>
      <c r="C101" s="11" t="n"/>
      <c r="D101" s="12" t="n"/>
      <c r="E101" s="11" t="n"/>
      <c r="F101" s="10" t="n"/>
      <c r="G101" s="10" t="n"/>
      <c r="H101" s="13" t="n"/>
      <c r="I101" s="8" t="n"/>
      <c r="J101" s="8" t="n"/>
      <c r="K101" s="14">
        <f>IF($A101="","",$I101*12)</f>
        <v/>
      </c>
      <c r="L101" s="14">
        <f>IF($A101="","",$J101*12)</f>
        <v/>
      </c>
      <c r="M101" s="8" t="n"/>
      <c r="N101" s="8" t="n"/>
      <c r="O101" s="8" t="n"/>
      <c r="P101" s="8" t="n"/>
      <c r="Q101" s="8" t="n"/>
      <c r="R101" s="8" t="n"/>
      <c r="S101" s="8" t="n"/>
      <c r="T101" s="8" t="n"/>
      <c r="U101" s="14">
        <f>IF($A101="","",SUM($K101:$L101))</f>
        <v/>
      </c>
      <c r="V101" s="14">
        <f>IF($A101="","",SUM($M101:$T101)-$N101)</f>
        <v/>
      </c>
      <c r="W101" s="14">
        <f>IF($A101="","",$U101-$V101)</f>
        <v/>
      </c>
      <c r="X101" s="14">
        <f>IF($A101="","",IF(AND($G101="Réel",$W101&lt;0),MIN(ABS($W101),'Biens et charges'!$B$5),0))</f>
        <v/>
      </c>
      <c r="Y101" s="14">
        <f>IF($A101="","",$U101*(1-'Biens et charges'!$B$3))</f>
        <v/>
      </c>
      <c r="Z101" s="14">
        <f>IF($A101="","",IF($G101="Micro-foncier",$Y101,MAX($W101,0)))</f>
        <v/>
      </c>
      <c r="AA101" s="14">
        <f>IF($A101="","",$Z101*'Biens et charges'!$B$6)</f>
        <v/>
      </c>
      <c r="AB101" s="15">
        <f>IF($A101="","",'Biens et charges'!$B$7)</f>
        <v/>
      </c>
      <c r="AC101" s="14">
        <f>IF($A101="","",$Z101*$AB101)</f>
        <v/>
      </c>
      <c r="AD101" s="14">
        <f>IF($A101="","",$AA101+$AC101)</f>
        <v/>
      </c>
      <c r="AE101" s="5">
        <f>IF($A101="","",IF($U101&gt;'Biens et charges'!$B$4,"Vérifier l’éligibilité au micro-foncier",""))</f>
        <v/>
      </c>
    </row>
    <row r="102">
      <c r="A102" s="10" t="n"/>
      <c r="B102" s="11" t="n"/>
      <c r="C102" s="11" t="n"/>
      <c r="D102" s="12" t="n"/>
      <c r="E102" s="11" t="n"/>
      <c r="F102" s="10" t="n"/>
      <c r="G102" s="10" t="n"/>
      <c r="H102" s="13" t="n"/>
      <c r="I102" s="8" t="n"/>
      <c r="J102" s="8" t="n"/>
      <c r="K102" s="16">
        <f>IF($A102="","",$I102*12)</f>
        <v/>
      </c>
      <c r="L102" s="16">
        <f>IF($A102="","",$J102*12)</f>
        <v/>
      </c>
      <c r="M102" s="8" t="n"/>
      <c r="N102" s="8" t="n"/>
      <c r="O102" s="8" t="n"/>
      <c r="P102" s="8" t="n"/>
      <c r="Q102" s="8" t="n"/>
      <c r="R102" s="8" t="n"/>
      <c r="S102" s="8" t="n"/>
      <c r="T102" s="8" t="n"/>
      <c r="U102" s="16">
        <f>IF($A102="","",SUM($K102:$L102))</f>
        <v/>
      </c>
      <c r="V102" s="16">
        <f>IF($A102="","",SUM($M102:$T102)-$N102)</f>
        <v/>
      </c>
      <c r="W102" s="16">
        <f>IF($A102="","",$U102-$V102)</f>
        <v/>
      </c>
      <c r="X102" s="16">
        <f>IF($A102="","",IF(AND($G102="Réel",$W102&lt;0),MIN(ABS($W102),'Biens et charges'!$B$5),0))</f>
        <v/>
      </c>
      <c r="Y102" s="16">
        <f>IF($A102="","",$U102*(1-'Biens et charges'!$B$3))</f>
        <v/>
      </c>
      <c r="Z102" s="16">
        <f>IF($A102="","",IF($G102="Micro-foncier",$Y102,MAX($W102,0)))</f>
        <v/>
      </c>
      <c r="AA102" s="16">
        <f>IF($A102="","",$Z102*'Biens et charges'!$B$6)</f>
        <v/>
      </c>
      <c r="AB102" s="17">
        <f>IF($A102="","",'Biens et charges'!$B$7)</f>
        <v/>
      </c>
      <c r="AC102" s="16">
        <f>IF($A102="","",$Z102*$AB102)</f>
        <v/>
      </c>
      <c r="AD102" s="16">
        <f>IF($A102="","",$AA102+$AC102)</f>
        <v/>
      </c>
      <c r="AE102" s="7">
        <f>IF($A102="","",IF($U102&gt;'Biens et charges'!$B$4,"Vérifier l’éligibilité au micro-foncier",""))</f>
        <v/>
      </c>
    </row>
    <row r="103">
      <c r="A103" s="10" t="n"/>
      <c r="B103" s="11" t="n"/>
      <c r="C103" s="11" t="n"/>
      <c r="D103" s="12" t="n"/>
      <c r="E103" s="11" t="n"/>
      <c r="F103" s="10" t="n"/>
      <c r="G103" s="10" t="n"/>
      <c r="H103" s="13" t="n"/>
      <c r="I103" s="8" t="n"/>
      <c r="J103" s="8" t="n"/>
      <c r="K103" s="14">
        <f>IF($A103="","",$I103*12)</f>
        <v/>
      </c>
      <c r="L103" s="14">
        <f>IF($A103="","",$J103*12)</f>
        <v/>
      </c>
      <c r="M103" s="8" t="n"/>
      <c r="N103" s="8" t="n"/>
      <c r="O103" s="8" t="n"/>
      <c r="P103" s="8" t="n"/>
      <c r="Q103" s="8" t="n"/>
      <c r="R103" s="8" t="n"/>
      <c r="S103" s="8" t="n"/>
      <c r="T103" s="8" t="n"/>
      <c r="U103" s="14">
        <f>IF($A103="","",SUM($K103:$L103))</f>
        <v/>
      </c>
      <c r="V103" s="14">
        <f>IF($A103="","",SUM($M103:$T103)-$N103)</f>
        <v/>
      </c>
      <c r="W103" s="14">
        <f>IF($A103="","",$U103-$V103)</f>
        <v/>
      </c>
      <c r="X103" s="14">
        <f>IF($A103="","",IF(AND($G103="Réel",$W103&lt;0),MIN(ABS($W103),'Biens et charges'!$B$5),0))</f>
        <v/>
      </c>
      <c r="Y103" s="14">
        <f>IF($A103="","",$U103*(1-'Biens et charges'!$B$3))</f>
        <v/>
      </c>
      <c r="Z103" s="14">
        <f>IF($A103="","",IF($G103="Micro-foncier",$Y103,MAX($W103,0)))</f>
        <v/>
      </c>
      <c r="AA103" s="14">
        <f>IF($A103="","",$Z103*'Biens et charges'!$B$6)</f>
        <v/>
      </c>
      <c r="AB103" s="15">
        <f>IF($A103="","",'Biens et charges'!$B$7)</f>
        <v/>
      </c>
      <c r="AC103" s="14">
        <f>IF($A103="","",$Z103*$AB103)</f>
        <v/>
      </c>
      <c r="AD103" s="14">
        <f>IF($A103="","",$AA103+$AC103)</f>
        <v/>
      </c>
      <c r="AE103" s="5">
        <f>IF($A103="","",IF($U103&gt;'Biens et charges'!$B$4,"Vérifier l’éligibilité au micro-foncier",""))</f>
        <v/>
      </c>
    </row>
    <row r="104">
      <c r="A104" s="10" t="n"/>
      <c r="B104" s="11" t="n"/>
      <c r="C104" s="11" t="n"/>
      <c r="D104" s="12" t="n"/>
      <c r="E104" s="11" t="n"/>
      <c r="F104" s="10" t="n"/>
      <c r="G104" s="10" t="n"/>
      <c r="H104" s="13" t="n"/>
      <c r="I104" s="8" t="n"/>
      <c r="J104" s="8" t="n"/>
      <c r="K104" s="16">
        <f>IF($A104="","",$I104*12)</f>
        <v/>
      </c>
      <c r="L104" s="16">
        <f>IF($A104="","",$J104*12)</f>
        <v/>
      </c>
      <c r="M104" s="8" t="n"/>
      <c r="N104" s="8" t="n"/>
      <c r="O104" s="8" t="n"/>
      <c r="P104" s="8" t="n"/>
      <c r="Q104" s="8" t="n"/>
      <c r="R104" s="8" t="n"/>
      <c r="S104" s="8" t="n"/>
      <c r="T104" s="8" t="n"/>
      <c r="U104" s="16">
        <f>IF($A104="","",SUM($K104:$L104))</f>
        <v/>
      </c>
      <c r="V104" s="16">
        <f>IF($A104="","",SUM($M104:$T104)-$N104)</f>
        <v/>
      </c>
      <c r="W104" s="16">
        <f>IF($A104="","",$U104-$V104)</f>
        <v/>
      </c>
      <c r="X104" s="16">
        <f>IF($A104="","",IF(AND($G104="Réel",$W104&lt;0),MIN(ABS($W104),'Biens et charges'!$B$5),0))</f>
        <v/>
      </c>
      <c r="Y104" s="16">
        <f>IF($A104="","",$U104*(1-'Biens et charges'!$B$3))</f>
        <v/>
      </c>
      <c r="Z104" s="16">
        <f>IF($A104="","",IF($G104="Micro-foncier",$Y104,MAX($W104,0)))</f>
        <v/>
      </c>
      <c r="AA104" s="16">
        <f>IF($A104="","",$Z104*'Biens et charges'!$B$6)</f>
        <v/>
      </c>
      <c r="AB104" s="17">
        <f>IF($A104="","",'Biens et charges'!$B$7)</f>
        <v/>
      </c>
      <c r="AC104" s="16">
        <f>IF($A104="","",$Z104*$AB104)</f>
        <v/>
      </c>
      <c r="AD104" s="16">
        <f>IF($A104="","",$AA104+$AC104)</f>
        <v/>
      </c>
      <c r="AE104" s="7">
        <f>IF($A104="","",IF($U104&gt;'Biens et charges'!$B$4,"Vérifier l’éligibilité au micro-foncier",""))</f>
        <v/>
      </c>
    </row>
    <row r="105">
      <c r="A105" s="10" t="n"/>
      <c r="B105" s="11" t="n"/>
      <c r="C105" s="11" t="n"/>
      <c r="D105" s="12" t="n"/>
      <c r="E105" s="11" t="n"/>
      <c r="F105" s="10" t="n"/>
      <c r="G105" s="10" t="n"/>
      <c r="H105" s="13" t="n"/>
      <c r="I105" s="8" t="n"/>
      <c r="J105" s="8" t="n"/>
      <c r="K105" s="14">
        <f>IF($A105="","",$I105*12)</f>
        <v/>
      </c>
      <c r="L105" s="14">
        <f>IF($A105="","",$J105*12)</f>
        <v/>
      </c>
      <c r="M105" s="8" t="n"/>
      <c r="N105" s="8" t="n"/>
      <c r="O105" s="8" t="n"/>
      <c r="P105" s="8" t="n"/>
      <c r="Q105" s="8" t="n"/>
      <c r="R105" s="8" t="n"/>
      <c r="S105" s="8" t="n"/>
      <c r="T105" s="8" t="n"/>
      <c r="U105" s="14">
        <f>IF($A105="","",SUM($K105:$L105))</f>
        <v/>
      </c>
      <c r="V105" s="14">
        <f>IF($A105="","",SUM($M105:$T105)-$N105)</f>
        <v/>
      </c>
      <c r="W105" s="14">
        <f>IF($A105="","",$U105-$V105)</f>
        <v/>
      </c>
      <c r="X105" s="14">
        <f>IF($A105="","",IF(AND($G105="Réel",$W105&lt;0),MIN(ABS($W105),'Biens et charges'!$B$5),0))</f>
        <v/>
      </c>
      <c r="Y105" s="14">
        <f>IF($A105="","",$U105*(1-'Biens et charges'!$B$3))</f>
        <v/>
      </c>
      <c r="Z105" s="14">
        <f>IF($A105="","",IF($G105="Micro-foncier",$Y105,MAX($W105,0)))</f>
        <v/>
      </c>
      <c r="AA105" s="14">
        <f>IF($A105="","",$Z105*'Biens et charges'!$B$6)</f>
        <v/>
      </c>
      <c r="AB105" s="15">
        <f>IF($A105="","",'Biens et charges'!$B$7)</f>
        <v/>
      </c>
      <c r="AC105" s="14">
        <f>IF($A105="","",$Z105*$AB105)</f>
        <v/>
      </c>
      <c r="AD105" s="14">
        <f>IF($A105="","",$AA105+$AC105)</f>
        <v/>
      </c>
      <c r="AE105" s="5">
        <f>IF($A105="","",IF($U105&gt;'Biens et charges'!$B$4,"Vérifier l’éligibilité au micro-foncier",""))</f>
        <v/>
      </c>
    </row>
    <row r="106">
      <c r="A106" s="10" t="n"/>
      <c r="B106" s="11" t="n"/>
      <c r="C106" s="11" t="n"/>
      <c r="D106" s="12" t="n"/>
      <c r="E106" s="11" t="n"/>
      <c r="F106" s="10" t="n"/>
      <c r="G106" s="10" t="n"/>
      <c r="H106" s="13" t="n"/>
      <c r="I106" s="8" t="n"/>
      <c r="J106" s="8" t="n"/>
      <c r="K106" s="16">
        <f>IF($A106="","",$I106*12)</f>
        <v/>
      </c>
      <c r="L106" s="16">
        <f>IF($A106="","",$J106*12)</f>
        <v/>
      </c>
      <c r="M106" s="8" t="n"/>
      <c r="N106" s="8" t="n"/>
      <c r="O106" s="8" t="n"/>
      <c r="P106" s="8" t="n"/>
      <c r="Q106" s="8" t="n"/>
      <c r="R106" s="8" t="n"/>
      <c r="S106" s="8" t="n"/>
      <c r="T106" s="8" t="n"/>
      <c r="U106" s="16">
        <f>IF($A106="","",SUM($K106:$L106))</f>
        <v/>
      </c>
      <c r="V106" s="16">
        <f>IF($A106="","",SUM($M106:$T106)-$N106)</f>
        <v/>
      </c>
      <c r="W106" s="16">
        <f>IF($A106="","",$U106-$V106)</f>
        <v/>
      </c>
      <c r="X106" s="16">
        <f>IF($A106="","",IF(AND($G106="Réel",$W106&lt;0),MIN(ABS($W106),'Biens et charges'!$B$5),0))</f>
        <v/>
      </c>
      <c r="Y106" s="16">
        <f>IF($A106="","",$U106*(1-'Biens et charges'!$B$3))</f>
        <v/>
      </c>
      <c r="Z106" s="16">
        <f>IF($A106="","",IF($G106="Micro-foncier",$Y106,MAX($W106,0)))</f>
        <v/>
      </c>
      <c r="AA106" s="16">
        <f>IF($A106="","",$Z106*'Biens et charges'!$B$6)</f>
        <v/>
      </c>
      <c r="AB106" s="17">
        <f>IF($A106="","",'Biens et charges'!$B$7)</f>
        <v/>
      </c>
      <c r="AC106" s="16">
        <f>IF($A106="","",$Z106*$AB106)</f>
        <v/>
      </c>
      <c r="AD106" s="16">
        <f>IF($A106="","",$AA106+$AC106)</f>
        <v/>
      </c>
      <c r="AE106" s="7">
        <f>IF($A106="","",IF($U106&gt;'Biens et charges'!$B$4,"Vérifier l’éligibilité au micro-foncier",""))</f>
        <v/>
      </c>
    </row>
    <row r="107">
      <c r="A107" s="10" t="n"/>
      <c r="B107" s="11" t="n"/>
      <c r="C107" s="11" t="n"/>
      <c r="D107" s="12" t="n"/>
      <c r="E107" s="11" t="n"/>
      <c r="F107" s="10" t="n"/>
      <c r="G107" s="10" t="n"/>
      <c r="H107" s="13" t="n"/>
      <c r="I107" s="8" t="n"/>
      <c r="J107" s="8" t="n"/>
      <c r="K107" s="14">
        <f>IF($A107="","",$I107*12)</f>
        <v/>
      </c>
      <c r="L107" s="14">
        <f>IF($A107="","",$J107*12)</f>
        <v/>
      </c>
      <c r="M107" s="8" t="n"/>
      <c r="N107" s="8" t="n"/>
      <c r="O107" s="8" t="n"/>
      <c r="P107" s="8" t="n"/>
      <c r="Q107" s="8" t="n"/>
      <c r="R107" s="8" t="n"/>
      <c r="S107" s="8" t="n"/>
      <c r="T107" s="8" t="n"/>
      <c r="U107" s="14">
        <f>IF($A107="","",SUM($K107:$L107))</f>
        <v/>
      </c>
      <c r="V107" s="14">
        <f>IF($A107="","",SUM($M107:$T107)-$N107)</f>
        <v/>
      </c>
      <c r="W107" s="14">
        <f>IF($A107="","",$U107-$V107)</f>
        <v/>
      </c>
      <c r="X107" s="14">
        <f>IF($A107="","",IF(AND($G107="Réel",$W107&lt;0),MIN(ABS($W107),'Biens et charges'!$B$5),0))</f>
        <v/>
      </c>
      <c r="Y107" s="14">
        <f>IF($A107="","",$U107*(1-'Biens et charges'!$B$3))</f>
        <v/>
      </c>
      <c r="Z107" s="14">
        <f>IF($A107="","",IF($G107="Micro-foncier",$Y107,MAX($W107,0)))</f>
        <v/>
      </c>
      <c r="AA107" s="14">
        <f>IF($A107="","",$Z107*'Biens et charges'!$B$6)</f>
        <v/>
      </c>
      <c r="AB107" s="15">
        <f>IF($A107="","",'Biens et charges'!$B$7)</f>
        <v/>
      </c>
      <c r="AC107" s="14">
        <f>IF($A107="","",$Z107*$AB107)</f>
        <v/>
      </c>
      <c r="AD107" s="14">
        <f>IF($A107="","",$AA107+$AC107)</f>
        <v/>
      </c>
      <c r="AE107" s="5">
        <f>IF($A107="","",IF($U107&gt;'Biens et charges'!$B$4,"Vérifier l’éligibilité au micro-foncier",""))</f>
        <v/>
      </c>
    </row>
    <row r="108">
      <c r="A108" s="10" t="n"/>
      <c r="B108" s="11" t="n"/>
      <c r="C108" s="11" t="n"/>
      <c r="D108" s="12" t="n"/>
      <c r="E108" s="11" t="n"/>
      <c r="F108" s="10" t="n"/>
      <c r="G108" s="10" t="n"/>
      <c r="H108" s="13" t="n"/>
      <c r="I108" s="8" t="n"/>
      <c r="J108" s="8" t="n"/>
      <c r="K108" s="16">
        <f>IF($A108="","",$I108*12)</f>
        <v/>
      </c>
      <c r="L108" s="16">
        <f>IF($A108="","",$J108*12)</f>
        <v/>
      </c>
      <c r="M108" s="8" t="n"/>
      <c r="N108" s="8" t="n"/>
      <c r="O108" s="8" t="n"/>
      <c r="P108" s="8" t="n"/>
      <c r="Q108" s="8" t="n"/>
      <c r="R108" s="8" t="n"/>
      <c r="S108" s="8" t="n"/>
      <c r="T108" s="8" t="n"/>
      <c r="U108" s="16">
        <f>IF($A108="","",SUM($K108:$L108))</f>
        <v/>
      </c>
      <c r="V108" s="16">
        <f>IF($A108="","",SUM($M108:$T108)-$N108)</f>
        <v/>
      </c>
      <c r="W108" s="16">
        <f>IF($A108="","",$U108-$V108)</f>
        <v/>
      </c>
      <c r="X108" s="16">
        <f>IF($A108="","",IF(AND($G108="Réel",$W108&lt;0),MIN(ABS($W108),'Biens et charges'!$B$5),0))</f>
        <v/>
      </c>
      <c r="Y108" s="16">
        <f>IF($A108="","",$U108*(1-'Biens et charges'!$B$3))</f>
        <v/>
      </c>
      <c r="Z108" s="16">
        <f>IF($A108="","",IF($G108="Micro-foncier",$Y108,MAX($W108,0)))</f>
        <v/>
      </c>
      <c r="AA108" s="16">
        <f>IF($A108="","",$Z108*'Biens et charges'!$B$6)</f>
        <v/>
      </c>
      <c r="AB108" s="17">
        <f>IF($A108="","",'Biens et charges'!$B$7)</f>
        <v/>
      </c>
      <c r="AC108" s="16">
        <f>IF($A108="","",$Z108*$AB108)</f>
        <v/>
      </c>
      <c r="AD108" s="16">
        <f>IF($A108="","",$AA108+$AC108)</f>
        <v/>
      </c>
      <c r="AE108" s="7">
        <f>IF($A108="","",IF($U108&gt;'Biens et charges'!$B$4,"Vérifier l’éligibilité au micro-foncier",""))</f>
        <v/>
      </c>
    </row>
  </sheetData>
  <autoFilter ref="A8:AE108"/>
  <mergeCells count="1">
    <mergeCell ref="A1:AE1"/>
  </mergeCells>
  <conditionalFormatting sqref="W9:W108">
    <cfRule type="expression" priority="1" dxfId="0">
      <formula>$W9&lt;0</formula>
    </cfRule>
    <cfRule type="expression" priority="2" dxfId="1">
      <formula>$W9&gt;0</formula>
    </cfRule>
  </conditionalFormatting>
  <conditionalFormatting sqref="Z9:Z108">
    <cfRule type="expression" priority="3" dxfId="1">
      <formula>$Z9&gt;0</formula>
    </cfRule>
  </conditionalFormatting>
  <conditionalFormatting sqref="AE9:AE108">
    <cfRule type="expression" priority="4" dxfId="0">
      <formula>$AE9&lt;&gt;""</formula>
    </cfRule>
  </conditionalFormatting>
  <dataValidations count="2">
    <dataValidation sqref="F9:F108" showErrorMessage="1" showInputMessage="1" allowBlank="1" type="list">
      <formula1>"Nue"</formula1>
    </dataValidation>
    <dataValidation sqref="G9:G108" showErrorMessage="1" showInputMessage="1" allowBlank="1" type="list">
      <formula1>"Réel,Micro-foncier"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22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20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  <col width="4" customWidth="1" min="9" max="9"/>
    <col width="27" customWidth="1" min="10" max="10"/>
    <col width="20" customWidth="1" min="11" max="11"/>
    <col width="20" customWidth="1" min="12" max="12"/>
    <col width="4" customWidth="1" min="13" max="13"/>
    <col width="4" customWidth="1" min="14" max="14"/>
    <col width="4" customWidth="1" min="15" max="15"/>
    <col width="4" customWidth="1" min="16" max="16"/>
    <col width="4" customWidth="1" min="17" max="17"/>
  </cols>
  <sheetData>
    <row r="1" ht="28" customHeight="1">
      <c r="A1" s="1" t="inlineStr">
        <is>
          <t>Synthèse fiscale consolidée — Année 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3" t="n"/>
    </row>
    <row r="2"/>
    <row r="3">
      <c r="A3" s="9" t="inlineStr">
        <is>
          <t>Indicateur</t>
        </is>
      </c>
      <c r="B3" s="9" t="inlineStr">
        <is>
          <t>Valeur</t>
        </is>
      </c>
      <c r="J3" s="9" t="inlineStr">
        <is>
          <t>Ville</t>
        </is>
      </c>
      <c r="K3" s="9" t="inlineStr">
        <is>
          <t>Recettes foncières</t>
        </is>
      </c>
      <c r="L3" s="9" t="inlineStr">
        <is>
          <t>Charges déductibles</t>
        </is>
      </c>
    </row>
    <row r="4">
      <c r="A4" s="5" t="inlineStr">
        <is>
          <t>Année fiscale</t>
        </is>
      </c>
      <c r="B4" s="18" t="n">
        <v>2026</v>
      </c>
      <c r="J4" s="5" t="inlineStr">
        <is>
          <t>Paris</t>
        </is>
      </c>
      <c r="K4" s="14">
        <f>SUMIF('Biens et charges'!$E$9:$E$108,$J4,'Biens et charges'!$U$9:$U$108)</f>
        <v/>
      </c>
      <c r="L4" s="14">
        <f>SUMIF('Biens et charges'!$E$9:$E$108,$J4,'Biens et charges'!$V$9:$V$108)</f>
        <v/>
      </c>
    </row>
    <row r="5">
      <c r="A5" s="7" t="inlineStr">
        <is>
          <t>Nombre de biens</t>
        </is>
      </c>
      <c r="B5" s="19">
        <f>COUNTA('Biens et charges'!$A$9:$A$108)</f>
        <v/>
      </c>
      <c r="J5" s="7" t="inlineStr">
        <is>
          <t>Lyon</t>
        </is>
      </c>
      <c r="K5" s="16">
        <f>SUMIF('Biens et charges'!$E$9:$E$108,$J5,'Biens et charges'!$U$9:$U$108)</f>
        <v/>
      </c>
      <c r="L5" s="16">
        <f>SUMIF('Biens et charges'!$E$9:$E$108,$J5,'Biens et charges'!$V$9:$V$108)</f>
        <v/>
      </c>
    </row>
    <row r="6">
      <c r="A6" s="5" t="inlineStr">
        <is>
          <t>Nombre de biens au réel</t>
        </is>
      </c>
      <c r="B6" s="20">
        <f>COUNTIF('Biens et charges'!$G$9:$G$108,"Réel")</f>
        <v/>
      </c>
      <c r="J6" s="5" t="inlineStr">
        <is>
          <t>Bordeaux</t>
        </is>
      </c>
      <c r="K6" s="14">
        <f>SUMIF('Biens et charges'!$E$9:$E$108,$J6,'Biens et charges'!$U$9:$U$108)</f>
        <v/>
      </c>
      <c r="L6" s="14">
        <f>SUMIF('Biens et charges'!$E$9:$E$108,$J6,'Biens et charges'!$V$9:$V$108)</f>
        <v/>
      </c>
    </row>
    <row r="7">
      <c r="A7" s="7" t="inlineStr">
        <is>
          <t>Nombre de biens au micro-foncier</t>
        </is>
      </c>
      <c r="B7" s="19">
        <f>COUNTIF('Biens et charges'!$G$9:$G$108,"Micro-foncier")</f>
        <v/>
      </c>
      <c r="J7" s="7" t="inlineStr">
        <is>
          <t>Nantes</t>
        </is>
      </c>
      <c r="K7" s="16">
        <f>SUMIF('Biens et charges'!$E$9:$E$108,$J7,'Biens et charges'!$U$9:$U$108)</f>
        <v/>
      </c>
      <c r="L7" s="16">
        <f>SUMIF('Biens et charges'!$E$9:$E$108,$J7,'Biens et charges'!$V$9:$V$108)</f>
        <v/>
      </c>
    </row>
    <row r="8">
      <c r="A8" s="5" t="inlineStr">
        <is>
          <t>Total recettes foncières</t>
        </is>
      </c>
      <c r="B8" s="14">
        <f>SUM('Biens et charges'!$U$9:$U$108)</f>
        <v/>
      </c>
      <c r="J8" s="5" t="inlineStr">
        <is>
          <t>Lille</t>
        </is>
      </c>
      <c r="K8" s="14">
        <f>SUMIF('Biens et charges'!$E$9:$E$108,$J8,'Biens et charges'!$U$9:$U$108)</f>
        <v/>
      </c>
      <c r="L8" s="14">
        <f>SUMIF('Biens et charges'!$E$9:$E$108,$J8,'Biens et charges'!$V$9:$V$108)</f>
        <v/>
      </c>
    </row>
    <row r="9">
      <c r="A9" s="7" t="inlineStr">
        <is>
          <t>Total charges déductibles</t>
        </is>
      </c>
      <c r="B9" s="16">
        <f>SUM('Biens et charges'!$V$9:$V$108)</f>
        <v/>
      </c>
      <c r="J9" s="7" t="inlineStr">
        <is>
          <t>Toulouse</t>
        </is>
      </c>
      <c r="K9" s="16">
        <f>SUMIF('Biens et charges'!$E$9:$E$108,$J9,'Biens et charges'!$U$9:$U$108)</f>
        <v/>
      </c>
      <c r="L9" s="16">
        <f>SUMIF('Biens et charges'!$E$9:$E$108,$J9,'Biens et charges'!$V$9:$V$108)</f>
        <v/>
      </c>
    </row>
    <row r="10">
      <c r="A10" s="5" t="inlineStr">
        <is>
          <t>Revenu foncier réel</t>
        </is>
      </c>
      <c r="B10" s="14">
        <f>SUM('Biens et charges'!$W$9:$W$108)</f>
        <v/>
      </c>
    </row>
    <row r="11">
      <c r="A11" s="7" t="inlineStr">
        <is>
          <t>Déficit foncier imputable</t>
        </is>
      </c>
      <c r="B11" s="16">
        <f>SUM('Biens et charges'!$X$9:$X$108)</f>
        <v/>
      </c>
    </row>
    <row r="12">
      <c r="A12" s="5" t="inlineStr">
        <is>
          <t>Revenu net imposable retenu</t>
        </is>
      </c>
      <c r="B12" s="14">
        <f>SUM('Biens et charges'!$Z$9:$Z$108)</f>
        <v/>
      </c>
      <c r="J12" s="9" t="inlineStr">
        <is>
          <t>Composante fiscale</t>
        </is>
      </c>
      <c r="K12" s="9" t="inlineStr">
        <is>
          <t>Montant</t>
        </is>
      </c>
    </row>
    <row r="13">
      <c r="A13" s="7" t="inlineStr">
        <is>
          <t>Prélèvements sociaux</t>
        </is>
      </c>
      <c r="B13" s="16">
        <f>SUM('Biens et charges'!$AA$9:$AA$108)</f>
        <v/>
      </c>
      <c r="J13" s="5" t="inlineStr">
        <is>
          <t>Impôt sur le revenu estimé</t>
        </is>
      </c>
      <c r="K13" s="14">
        <f>$B$14</f>
        <v/>
      </c>
    </row>
    <row r="14">
      <c r="A14" s="5" t="inlineStr">
        <is>
          <t>Impôt sur le revenu estimé</t>
        </is>
      </c>
      <c r="B14" s="14">
        <f>SUM('Biens et charges'!$AC$9:$AC$108)</f>
        <v/>
      </c>
      <c r="J14" s="7" t="inlineStr">
        <is>
          <t>Prélèvements sociaux</t>
        </is>
      </c>
      <c r="K14" s="16">
        <f>$B$13</f>
        <v/>
      </c>
    </row>
    <row r="15">
      <c r="A15" s="7" t="inlineStr">
        <is>
          <t>Fiscalité totale estimée</t>
        </is>
      </c>
      <c r="B15" s="16">
        <f>SUM('Biens et charges'!$AD$9:$AD$108)</f>
        <v/>
      </c>
    </row>
    <row r="16">
      <c r="A16" s="5" t="inlineStr">
        <is>
          <t>Rendement net fiscal</t>
        </is>
      </c>
      <c r="B16" s="15">
        <f>IFERROR($B$12/SUM('Biens et charges'!$K$9:$K$108),0)</f>
        <v/>
      </c>
    </row>
    <row r="17"/>
    <row r="18"/>
    <row r="19">
      <c r="A19" s="4" t="inlineStr">
        <is>
          <t>Recherche par propriétaire</t>
        </is>
      </c>
      <c r="B19" s="4" t="inlineStr">
        <is>
          <t>Propriétaire sélectionné</t>
        </is>
      </c>
    </row>
    <row r="20">
      <c r="A20" s="5" t="inlineStr">
        <is>
          <t>Propriétaire</t>
        </is>
      </c>
      <c r="B20" s="21" t="inlineStr">
        <is>
          <t>Camille Durand</t>
        </is>
      </c>
    </row>
    <row r="21">
      <c r="A21" s="7" t="inlineStr">
        <is>
          <t>Revenu net imposable retenu</t>
        </is>
      </c>
      <c r="B21" s="16">
        <f>IFERROR(VLOOKUP($B$20,'Biens et charges'!$B$9:$AD$108,25,FALSE),"")</f>
        <v/>
      </c>
    </row>
    <row r="22">
      <c r="A22" s="5" t="inlineStr">
        <is>
          <t>Fiscalité totale estimée</t>
        </is>
      </c>
      <c r="B22" s="14">
        <f>IFERROR(VLOOKUP($B$20,'Biens et charges'!$B$9:$AD$108,29,FALSE),"")</f>
        <v/>
      </c>
    </row>
  </sheetData>
  <mergeCells count="1">
    <mergeCell ref="A1:Q1"/>
  </mergeCells>
  <conditionalFormatting sqref="B10">
    <cfRule type="expression" priority="1" dxfId="0">
      <formula>$B$10&lt;0</formula>
    </cfRule>
  </conditionalFormatting>
  <conditionalFormatting sqref="B12:B15">
    <cfRule type="expression" priority="2" dxfId="1">
      <formula>B12&gt;0</formula>
    </cfRule>
  </conditionalFormatting>
  <dataValidations count="1">
    <dataValidation sqref="B20" showErrorMessage="1" showInputMessage="1" allowBlank="1" type="list">
      <formula1>"Camille Durand,Julien Moreau,Sophie Lefèvre,Thomas Bernard,Léa Martin,SCI Les Tilleuls,Nicolas Petit,Émilie Rousseau"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6" customWidth="1" min="1" max="1"/>
    <col width="110" customWidth="1" min="2" max="2"/>
  </cols>
  <sheetData>
    <row r="1" ht="28" customHeight="1">
      <c r="A1" s="1" t="inlineStr">
        <is>
          <t>Mode d'emploi — Calcul du revenu foncier net imposable</t>
        </is>
      </c>
      <c r="B1" s="2" t="n"/>
      <c r="C1" s="2" t="n"/>
      <c r="D1" s="2" t="n"/>
      <c r="E1" s="2" t="n"/>
      <c r="F1" s="2" t="n"/>
      <c r="G1" s="2" t="n"/>
      <c r="H1" s="3" t="n"/>
    </row>
    <row r="2"/>
    <row r="3">
      <c r="A3" s="9" t="inlineStr">
        <is>
          <t>Rubrique</t>
        </is>
      </c>
      <c r="B3" s="9" t="inlineStr">
        <is>
          <t>Explication</t>
        </is>
      </c>
    </row>
    <row r="4" ht="42" customHeight="1">
      <c r="A4" s="5" t="inlineStr">
        <is>
          <t>Biens et charges</t>
        </is>
      </c>
      <c r="B4" s="5" t="inlineStr">
        <is>
          <t>Saisissez un bien par ligne dans les cellules jaunes. Les colonnes de calcul se complètent automatiquement jusqu’à la ligne 108.</t>
        </is>
      </c>
    </row>
    <row r="5" ht="42" customHeight="1">
      <c r="A5" s="7" t="inlineStr">
        <is>
          <t>Régime réel</t>
        </is>
      </c>
      <c r="B5" s="7" t="inlineStr">
        <is>
          <t>Le régime réel permet de déduire notamment les intérêts d’emprunt, les travaux, l’assurance propriétaire non occupant, les frais de gestion, la taxe foncière et les charges de copropriété non récupérables.</t>
        </is>
      </c>
    </row>
    <row r="6" ht="42" customHeight="1">
      <c r="A6" s="5" t="inlineStr">
        <is>
          <t>Micro-foncier</t>
        </is>
      </c>
      <c r="B6" s="5" t="inlineStr">
        <is>
          <t>Le micro-foncier applique un abattement forfaitaire indicatif de 30 % sur les recettes foncières. Vérifiez l’éligibilité lorsque les recettes dépassent le plafond paramétré.</t>
        </is>
      </c>
    </row>
    <row r="7" ht="42" customHeight="1">
      <c r="A7" s="7" t="inlineStr">
        <is>
          <t>Déficit foncier</t>
        </is>
      </c>
      <c r="B7" s="7" t="inlineStr">
        <is>
          <t>Le déficit foncier imputable est présenté à titre indicatif avec un plafond paramétrable de 10 700 €. Les règles applicables peuvent dépendre de la nature des charges et de votre situation.</t>
        </is>
      </c>
    </row>
    <row r="8" ht="42" customHeight="1">
      <c r="A8" s="5" t="inlineStr">
        <is>
          <t>Prélèvements sociaux</t>
        </is>
      </c>
      <c r="B8" s="5" t="inlineStr">
        <is>
          <t>Les prélèvements sociaux sont estimés à 17,2 % sur le revenu net imposable retenu. Le taux est modifiable dans les paramètres de la feuille Biens et charges.</t>
        </is>
      </c>
    </row>
    <row r="9" ht="42" customHeight="1">
      <c r="A9" s="7" t="inlineStr">
        <is>
          <t>Impôt sur le revenu</t>
        </is>
      </c>
      <c r="B9" s="7" t="inlineStr">
        <is>
          <t>L’impôt estimé utilise le taux marginal indicatif renseigné dans les paramètres. Cette estimation ne remplace pas le calcul du barème progressif.</t>
        </is>
      </c>
    </row>
    <row r="10" ht="42" customHeight="1">
      <c r="A10" s="5" t="inlineStr">
        <is>
          <t>Synthèse fiscale</t>
        </is>
      </c>
      <c r="B10" s="5" t="inlineStr">
        <is>
          <t>La feuille consolide automatiquement les recettes, charges, déficit, revenu imposable et fiscalité. La recherche par propriétaire affiche le premier bien correspondant.</t>
        </is>
      </c>
    </row>
    <row r="11" ht="42" customHeight="1">
      <c r="A11" s="7" t="inlineStr">
        <is>
          <t>Déclaration fiscale</t>
        </is>
      </c>
      <c r="B11" s="7" t="inlineStr">
        <is>
          <t>Les données sont à rapprocher de la déclaration 2044 et de la déclaration de revenus. Conservez vos justificatifs de charges et de recettes.</t>
        </is>
      </c>
    </row>
    <row r="12" ht="42" customHeight="1">
      <c r="A12" s="5" t="inlineStr">
        <is>
          <t>Avertissement</t>
        </is>
      </c>
      <c r="B12" s="5" t="inlineStr">
        <is>
          <t>Le résultat est indicatif et doit être vérifié avec votre déclaration fiscale, les règles en vigueur et, si nécessaire, un professionnel.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2026-09-07T12:20:28Z</dcterms:created>
  <dcterms:modified xmlns:dcterms="http://purl.org/dc/terms/" xmlns:xsi="http://www.w3.org/2001/XMLSchema-instance" xsi:type="dcterms:W3CDTF">2026-09-07T12:20:28Z</dcterms:modified>
</cp:coreProperties>
</file>