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évisions_bail" sheetId="1" state="visible" r:id="rId1"/>
    <sheet xmlns:r="http://schemas.openxmlformats.org/officeDocument/2006/relationships" name="Références_IRL" sheetId="2" state="visible" r:id="rId2"/>
    <sheet xmlns:r="http://schemas.openxmlformats.org/officeDocument/2006/relationships" name="Synthèse" sheetId="3" state="visible" r:id="rId3"/>
    <sheet xmlns:r="http://schemas.openxmlformats.org/officeDocument/2006/relationships" name="Mode_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 ##0.00 €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color rgb="0016A34A"/>
      <sz val="10"/>
    </font>
    <font>
      <name val="Calibri"/>
      <color rgb="00DC2626"/>
      <sz val="10"/>
    </font>
    <font>
      <name val="Calibri"/>
      <b val="1"/>
      <color rgb="000E7490"/>
      <sz val="10"/>
    </font>
    <font>
      <name val="Calibri"/>
      <i val="1"/>
      <color rgb="0064748B"/>
      <sz val="9"/>
    </font>
    <font>
      <name val="Calibri"/>
      <b val="1"/>
      <color rgb="000E7490"/>
      <sz val="11"/>
    </font>
    <font>
      <name val="Calibri"/>
      <b val="1"/>
      <color rgb="001E293B"/>
      <sz val="14"/>
    </font>
    <font>
      <name val="Calibri"/>
      <b val="1"/>
      <color rgb="001E293B"/>
      <sz val="11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0E7490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E0F2FE"/>
      </patternFill>
    </fill>
    <fill>
      <patternFill patternType="solid">
        <fgColor rgb="00FFFBE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right" vertical="center"/>
    </xf>
    <xf numFmtId="2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0" fontId="3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right" vertical="center"/>
    </xf>
    <xf numFmtId="2" fontId="3" fillId="5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0" fontId="3" fillId="5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165" fontId="4" fillId="6" borderId="1" applyAlignment="1" pivotButton="0" quotePrefix="0" xfId="0">
      <alignment horizontal="right" vertical="center"/>
    </xf>
    <xf numFmtId="10" fontId="4" fillId="6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right" vertical="center"/>
    </xf>
    <xf numFmtId="164" fontId="3" fillId="4" borderId="1" pivotButton="0" quotePrefix="0" xfId="0"/>
    <xf numFmtId="164" fontId="3" fillId="5" borderId="1" pivotButton="0" quotePrefix="0" xfId="0"/>
    <xf numFmtId="0" fontId="2" fillId="2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left" vertical="center" wrapText="1"/>
    </xf>
    <xf numFmtId="2" fontId="8" fillId="7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left" vertical="center" wrapText="1"/>
    </xf>
    <xf numFmtId="10" fontId="8" fillId="7" borderId="1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11" fillId="7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0" fontId="10" fillId="7" borderId="1" applyAlignment="1" pivotButton="0" quotePrefix="0" xfId="0">
      <alignment horizontal="center" vertical="center" wrapText="1"/>
    </xf>
    <xf numFmtId="165" fontId="10" fillId="7" borderId="1" applyAlignment="1" pivotButton="0" quotePrefix="0" xfId="0">
      <alignment horizontal="center" vertical="center" wrapText="1"/>
    </xf>
    <xf numFmtId="10" fontId="10" fillId="7" borderId="1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left" vertical="center" wrapText="1"/>
    </xf>
    <xf numFmtId="0" fontId="3" fillId="0" borderId="1" pivotButton="0" quotePrefix="0" xfId="0"/>
    <xf numFmtId="165" fontId="0" fillId="0" borderId="1" pivotButton="0" quotePrefix="0" xfId="0"/>
    <xf numFmtId="0" fontId="5" fillId="3" borderId="1" pivotButton="0" quotePrefix="0" xfId="0"/>
    <xf numFmtId="0" fontId="0" fillId="0" borderId="1" pivotButton="0" quotePrefix="0" xfId="0"/>
    <xf numFmtId="0" fontId="12" fillId="0" borderId="0" pivotButton="0" quotePrefix="0" xfId="0"/>
    <xf numFmtId="2" fontId="3" fillId="0" borderId="1" pivotButton="0" quotePrefix="0" xfId="0"/>
    <xf numFmtId="0" fontId="2" fillId="3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5" fontId="4" fillId="6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164" fontId="3" fillId="4" borderId="1" pivotButton="0" quotePrefix="0" xfId="0"/>
    <xf numFmtId="164" fontId="3" fillId="5" borderId="1" pivotButton="0" quotePrefix="0" xfId="0"/>
    <xf numFmtId="165" fontId="10" fillId="7" borderId="1" applyAlignment="1" pivotButton="0" quotePrefix="0" xfId="0">
      <alignment horizontal="center" vertical="center" wrapText="1"/>
    </xf>
    <xf numFmtId="165" fontId="0" fillId="0" borderId="1" pivotButton="0" quotePrefix="0" xfId="0"/>
  </cellXfs>
  <cellStyles count="1">
    <cellStyle name="Normal" xfId="0" builtinId="0" hidden="0"/>
  </cellStyles>
  <dxfs count="2">
    <dxf>
      <font>
        <name val="Calibri"/>
        <color rgb="00DC2626"/>
        <sz val="10"/>
      </font>
      <fill>
        <patternFill patternType="solid">
          <fgColor rgb="00FEE2E2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Loyer actuel vs Loyer révisé par locataire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'Synthèse'!E13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'Synthèse'!$D$14:$D$23</f>
            </numRef>
          </cat>
          <val>
            <numRef>
              <f>'Synthèse'!$E$14:$E$23</f>
            </numRef>
          </val>
        </ser>
        <ser>
          <idx val="1"/>
          <order val="1"/>
          <tx>
            <strRef>
              <f>'Synthèse'!F13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'Synthèse'!$D$14:$D$23</f>
            </numRef>
          </cat>
          <val>
            <numRef>
              <f>'Synthèse'!$F$14:$F$23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Locataires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Loyer mensuel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 de révision</a:t>
            </a:r>
          </a:p>
        </rich>
      </tx>
    </title>
    <plotArea>
      <pieChart>
        <varyColors val="1"/>
        <ser>
          <idx val="0"/>
          <order val="0"/>
          <tx>
            <strRef>
              <f>'Synthèse'!E26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94A3B8"/>
              </a:solidFill>
              <a:ln xmlns:a="http://schemas.openxmlformats.org/drawingml/2006/main">
                <a:prstDash val="solid"/>
              </a:ln>
            </spPr>
          </dPt>
          <cat>
            <numRef>
              <f>'Synthèse'!$D$27:$D$29</f>
            </numRef>
          </cat>
          <val>
            <numRef>
              <f>'Synthèse'!$E$27:$E$29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de l'indice IRL (2025–2026)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'Synthèse'!B43</f>
            </strRef>
          </tx>
          <spPr>
            <a:ln xmlns:a="http://schemas.openxmlformats.org/drawingml/2006/main" w="25000">
              <a:solidFill>
                <a:srgbClr val="0E749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'Synthèse'!$A$44:$A$51</f>
            </numRef>
          </cat>
          <val>
            <numRef>
              <f>'Synthèse'!$B$44:$B$51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Trimestre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Valeur IRL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24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24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44</row>
      <rowOff>0</rowOff>
    </from>
    <ext cx="792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8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20" customWidth="1" min="3" max="3"/>
    <col width="32" customWidth="1" min="4" max="4"/>
    <col width="16" customWidth="1" min="5" max="5"/>
    <col width="16" customWidth="1" min="6" max="6"/>
    <col width="15" customWidth="1" min="7" max="7"/>
    <col width="15" customWidth="1" min="8" max="8"/>
    <col width="16" customWidth="1" min="9" max="9"/>
    <col width="12" customWidth="1" min="10" max="10"/>
    <col width="18" customWidth="1" min="11" max="11"/>
    <col width="14" customWidth="1" min="12" max="12"/>
    <col width="22" customWidth="1" min="13" max="13"/>
    <col width="18" customWidth="1" min="14" max="14"/>
    <col width="16" customWidth="1" min="15" max="15"/>
    <col width="18" customWidth="1" min="16" max="16"/>
    <col width="16" customWidth="1" min="17" max="17"/>
    <col width="16" customWidth="1" min="18" max="18"/>
    <col width="28" customWidth="1" min="19" max="19"/>
  </cols>
  <sheetData>
    <row r="1" ht="32" customHeight="1">
      <c r="A1" s="1" t="inlineStr">
        <is>
          <t>FICHE DE RÉVISION ANNUELLE DU BAIL — SUIVI DES LOYERS 2026</t>
        </is>
      </c>
    </row>
    <row r="2" ht="36" customHeight="1">
      <c r="A2" s="2" t="inlineStr">
        <is>
          <t>ID Révision</t>
        </is>
      </c>
      <c r="B2" s="2" t="inlineStr">
        <is>
          <t>Nom du bailleur</t>
        </is>
      </c>
      <c r="C2" s="2" t="inlineStr">
        <is>
          <t>Nom du locataire</t>
        </is>
      </c>
      <c r="D2" s="2" t="inlineStr">
        <is>
          <t>Adresse du bien</t>
        </is>
      </c>
      <c r="E2" s="2" t="inlineStr">
        <is>
          <t>Ville</t>
        </is>
      </c>
      <c r="F2" s="2" t="inlineStr">
        <is>
          <t>Type de location</t>
        </is>
      </c>
      <c r="G2" s="2" t="inlineStr">
        <is>
          <t>Date prise d'effet</t>
        </is>
      </c>
      <c r="H2" s="2" t="inlineStr">
        <is>
          <t>Date de révision</t>
        </is>
      </c>
      <c r="I2" s="2" t="inlineStr">
        <is>
          <t>IRL référence (base)</t>
        </is>
      </c>
      <c r="J2" s="2" t="inlineStr">
        <is>
          <t>IRL actuel</t>
        </is>
      </c>
      <c r="K2" s="2" t="inlineStr">
        <is>
          <t>Loyer actuel HC (€)</t>
        </is>
      </c>
      <c r="L2" s="2" t="inlineStr">
        <is>
          <t>Charges (€/mois)</t>
        </is>
      </c>
      <c r="M2" s="2" t="inlineStr">
        <is>
          <t>Loyer révisé théorique (€)</t>
        </is>
      </c>
      <c r="N2" s="2" t="inlineStr">
        <is>
          <t>Hausse annuelle (€)</t>
        </is>
      </c>
      <c r="O2" s="2" t="inlineStr">
        <is>
          <t>Hausse annuelle (%)</t>
        </is>
      </c>
      <c r="P2" s="2" t="inlineStr">
        <is>
          <t>Dépôt de garantie (€)</t>
        </is>
      </c>
      <c r="Q2" s="2" t="inlineStr">
        <is>
          <t>Taux de révision</t>
        </is>
      </c>
      <c r="R2" s="2" t="inlineStr">
        <is>
          <t>Statut</t>
        </is>
      </c>
      <c r="S2" s="2" t="inlineStr">
        <is>
          <t>Observations</t>
        </is>
      </c>
    </row>
    <row r="3" ht="20" customHeight="1">
      <c r="A3" s="3" t="inlineStr">
        <is>
          <t>RB-001</t>
        </is>
      </c>
      <c r="B3" s="4" t="inlineStr">
        <is>
          <t>SCI Durand Patrimoine</t>
        </is>
      </c>
      <c r="C3" s="4" t="inlineStr">
        <is>
          <t>Camille Durand</t>
        </is>
      </c>
      <c r="D3" s="4" t="inlineStr">
        <is>
          <t>12 rue de la République</t>
        </is>
      </c>
      <c r="E3" s="3" t="inlineStr">
        <is>
          <t>Lyon 69002</t>
        </is>
      </c>
      <c r="F3" s="3" t="inlineStr">
        <is>
          <t>Nu</t>
        </is>
      </c>
      <c r="G3" s="46" t="n">
        <v>44635</v>
      </c>
      <c r="H3" s="46" t="n">
        <v>46096</v>
      </c>
      <c r="I3" s="6" t="n">
        <v>136.27</v>
      </c>
      <c r="J3" s="6" t="n">
        <v>139.45</v>
      </c>
      <c r="K3" s="47" t="n">
        <v>780</v>
      </c>
      <c r="L3" s="47" t="n">
        <v>85</v>
      </c>
      <c r="M3" s="47">
        <f>IFERROR(K3*(J3/I3),0)</f>
        <v/>
      </c>
      <c r="N3" s="47">
        <f>IFERROR(M3-K3,0)</f>
        <v/>
      </c>
      <c r="O3" s="8">
        <f>IFERROR(N3/K3,0)</f>
        <v/>
      </c>
      <c r="P3" s="47" t="n">
        <v>780</v>
      </c>
      <c r="Q3" s="8">
        <f>IFERROR((J3-I3)/I3,0)</f>
        <v/>
      </c>
      <c r="R3" s="3" t="inlineStr">
        <is>
          <t>Appliquée</t>
        </is>
      </c>
      <c r="S3" s="4" t="inlineStr">
        <is>
          <t>Révision effectuée en temps voulu</t>
        </is>
      </c>
    </row>
    <row r="4" ht="20" customHeight="1">
      <c r="A4" s="9" t="inlineStr">
        <is>
          <t>RB-002</t>
        </is>
      </c>
      <c r="B4" s="10" t="inlineStr">
        <is>
          <t>Pierre Moreau</t>
        </is>
      </c>
      <c r="C4" s="10" t="inlineStr">
        <is>
          <t>Julien Moreau</t>
        </is>
      </c>
      <c r="D4" s="10" t="inlineStr">
        <is>
          <t>8 avenue Victor Hugo</t>
        </is>
      </c>
      <c r="E4" s="9" t="inlineStr">
        <is>
          <t>Paris 75116</t>
        </is>
      </c>
      <c r="F4" s="9" t="inlineStr">
        <is>
          <t>Meublé</t>
        </is>
      </c>
      <c r="G4" s="48" t="n">
        <v>45108</v>
      </c>
      <c r="H4" s="48" t="n">
        <v>46204</v>
      </c>
      <c r="I4" s="12" t="n">
        <v>136.27</v>
      </c>
      <c r="J4" s="12" t="n">
        <v>139.45</v>
      </c>
      <c r="K4" s="49" t="n">
        <v>1200</v>
      </c>
      <c r="L4" s="49" t="n">
        <v>150</v>
      </c>
      <c r="M4" s="49">
        <f>IFERROR(K4*(J4/I4),0)</f>
        <v/>
      </c>
      <c r="N4" s="49">
        <f>IFERROR(M4-K4,0)</f>
        <v/>
      </c>
      <c r="O4" s="14">
        <f>IFERROR(N4/K4,0)</f>
        <v/>
      </c>
      <c r="P4" s="49" t="n">
        <v>2400</v>
      </c>
      <c r="Q4" s="14">
        <f>IFERROR((J4-I4)/I4,0)</f>
        <v/>
      </c>
      <c r="R4" s="9" t="inlineStr">
        <is>
          <t>À notifier</t>
        </is>
      </c>
      <c r="S4" s="10" t="inlineStr">
        <is>
          <t>Courrier de notification à envoyer</t>
        </is>
      </c>
    </row>
    <row r="5" ht="20" customHeight="1">
      <c r="A5" s="3" t="inlineStr">
        <is>
          <t>RB-003</t>
        </is>
      </c>
      <c r="B5" s="4" t="inlineStr">
        <is>
          <t>Isabelle Lefèvre</t>
        </is>
      </c>
      <c r="C5" s="4" t="inlineStr">
        <is>
          <t>Sophie Lefèvre</t>
        </is>
      </c>
      <c r="D5" s="4" t="inlineStr">
        <is>
          <t>24 cours Gambetta</t>
        </is>
      </c>
      <c r="E5" s="3" t="inlineStr">
        <is>
          <t>Bordeaux 33000</t>
        </is>
      </c>
      <c r="F5" s="3" t="inlineStr">
        <is>
          <t>Nu</t>
        </is>
      </c>
      <c r="G5" s="46" t="n">
        <v>45292</v>
      </c>
      <c r="H5" s="46" t="n">
        <v>46023</v>
      </c>
      <c r="I5" s="6" t="n">
        <v>135.84</v>
      </c>
      <c r="J5" s="6" t="n">
        <v>139.45</v>
      </c>
      <c r="K5" s="47" t="n">
        <v>950</v>
      </c>
      <c r="L5" s="47" t="n">
        <v>100</v>
      </c>
      <c r="M5" s="47">
        <f>IFERROR(K5*(J5/I5),0)</f>
        <v/>
      </c>
      <c r="N5" s="47">
        <f>IFERROR(M5-K5,0)</f>
        <v/>
      </c>
      <c r="O5" s="8">
        <f>IFERROR(N5/K5,0)</f>
        <v/>
      </c>
      <c r="P5" s="47" t="n">
        <v>950</v>
      </c>
      <c r="Q5" s="8">
        <f>IFERROR((J5-I5)/I5,0)</f>
        <v/>
      </c>
      <c r="R5" s="3" t="inlineStr">
        <is>
          <t>Appliquée</t>
        </is>
      </c>
      <c r="S5" s="4" t="inlineStr"/>
    </row>
    <row r="6" ht="20" customHeight="1">
      <c r="A6" s="9" t="inlineStr">
        <is>
          <t>RB-004</t>
        </is>
      </c>
      <c r="B6" s="10" t="inlineStr">
        <is>
          <t>SCI TB Invest</t>
        </is>
      </c>
      <c r="C6" s="10" t="inlineStr">
        <is>
          <t>Thomas Bernard</t>
        </is>
      </c>
      <c r="D6" s="10" t="inlineStr">
        <is>
          <t>15 boulevard de Strasbourg</t>
        </is>
      </c>
      <c r="E6" s="9" t="inlineStr">
        <is>
          <t>Toulouse 31000</t>
        </is>
      </c>
      <c r="F6" s="9" t="inlineStr">
        <is>
          <t>Meublé</t>
        </is>
      </c>
      <c r="G6" s="48" t="n">
        <v>45184</v>
      </c>
      <c r="H6" s="48" t="n">
        <v>46280</v>
      </c>
      <c r="I6" s="12" t="n">
        <v>136.27</v>
      </c>
      <c r="J6" s="12" t="n">
        <v>139.45</v>
      </c>
      <c r="K6" s="49" t="n">
        <v>1120</v>
      </c>
      <c r="L6" s="49" t="n">
        <v>130</v>
      </c>
      <c r="M6" s="49">
        <f>IFERROR(K6*(J6/I6),0)</f>
        <v/>
      </c>
      <c r="N6" s="49">
        <f>IFERROR(M6-K6,0)</f>
        <v/>
      </c>
      <c r="O6" s="14">
        <f>IFERROR(N6/K6,0)</f>
        <v/>
      </c>
      <c r="P6" s="49" t="n">
        <v>2240</v>
      </c>
      <c r="Q6" s="14">
        <f>IFERROR((J6-I6)/I6,0)</f>
        <v/>
      </c>
      <c r="R6" s="9" t="inlineStr">
        <is>
          <t>À notifier</t>
        </is>
      </c>
      <c r="S6" s="10" t="inlineStr">
        <is>
          <t>Bien en copropriété</t>
        </is>
      </c>
    </row>
    <row r="7" ht="20" customHeight="1">
      <c r="A7" s="3" t="inlineStr">
        <is>
          <t>RB-005</t>
        </is>
      </c>
      <c r="B7" s="4" t="inlineStr">
        <is>
          <t>Alain Martin</t>
        </is>
      </c>
      <c r="C7" s="4" t="inlineStr">
        <is>
          <t>Léa Martin</t>
        </is>
      </c>
      <c r="D7" s="4" t="inlineStr">
        <is>
          <t>6 rue Nationale</t>
        </is>
      </c>
      <c r="E7" s="3" t="inlineStr">
        <is>
          <t>Lille 59000</t>
        </is>
      </c>
      <c r="F7" s="3" t="inlineStr">
        <is>
          <t>Nu</t>
        </is>
      </c>
      <c r="G7" s="46" t="n">
        <v>45383</v>
      </c>
      <c r="H7" s="46" t="n">
        <v>46113</v>
      </c>
      <c r="I7" s="6" t="n">
        <v>135.5</v>
      </c>
      <c r="J7" s="6" t="n">
        <v>139.45</v>
      </c>
      <c r="K7" s="47" t="n">
        <v>650</v>
      </c>
      <c r="L7" s="47" t="n">
        <v>80</v>
      </c>
      <c r="M7" s="47">
        <f>IFERROR(K7*(J7/I7),0)</f>
        <v/>
      </c>
      <c r="N7" s="47">
        <f>IFERROR(M7-K7,0)</f>
        <v/>
      </c>
      <c r="O7" s="8">
        <f>IFERROR(N7/K7,0)</f>
        <v/>
      </c>
      <c r="P7" s="47" t="n">
        <v>650</v>
      </c>
      <c r="Q7" s="8">
        <f>IFERROR((J7-I7)/I7,0)</f>
        <v/>
      </c>
      <c r="R7" s="3" t="inlineStr">
        <is>
          <t>Appliquée</t>
        </is>
      </c>
      <c r="S7" s="4" t="inlineStr"/>
    </row>
    <row r="8" ht="20" customHeight="1">
      <c r="A8" s="9" t="inlineStr">
        <is>
          <t>RB-006</t>
        </is>
      </c>
      <c r="B8" s="10" t="inlineStr">
        <is>
          <t>SCI Graslin</t>
        </is>
      </c>
      <c r="C8" s="10" t="inlineStr">
        <is>
          <t>Nicolas Petit</t>
        </is>
      </c>
      <c r="D8" s="10" t="inlineStr">
        <is>
          <t>3 place Graslin</t>
        </is>
      </c>
      <c r="E8" s="9" t="inlineStr">
        <is>
          <t>Nantes 44000</t>
        </is>
      </c>
      <c r="F8" s="9" t="inlineStr">
        <is>
          <t>Nu</t>
        </is>
      </c>
      <c r="G8" s="48" t="n">
        <v>45078</v>
      </c>
      <c r="H8" s="48" t="n">
        <v>46174</v>
      </c>
      <c r="I8" s="12" t="n">
        <v>136.27</v>
      </c>
      <c r="J8" s="12" t="n">
        <v>139.45</v>
      </c>
      <c r="K8" s="49" t="n">
        <v>870</v>
      </c>
      <c r="L8" s="49" t="n">
        <v>95</v>
      </c>
      <c r="M8" s="49">
        <f>IFERROR(K8*(J8/I8),0)</f>
        <v/>
      </c>
      <c r="N8" s="49">
        <f>IFERROR(M8-K8,0)</f>
        <v/>
      </c>
      <c r="O8" s="14">
        <f>IFERROR(N8/K8,0)</f>
        <v/>
      </c>
      <c r="P8" s="49" t="n">
        <v>870</v>
      </c>
      <c r="Q8" s="14">
        <f>IFERROR((J8-I8)/I8,0)</f>
        <v/>
      </c>
      <c r="R8" s="9" t="inlineStr">
        <is>
          <t>Non applicable</t>
        </is>
      </c>
      <c r="S8" s="10" t="inlineStr">
        <is>
          <t>Hausse nulle — IRL stable</t>
        </is>
      </c>
    </row>
    <row r="9" ht="20" customHeight="1">
      <c r="A9" s="3" t="inlineStr">
        <is>
          <t>RB-007</t>
        </is>
      </c>
      <c r="B9" s="4" t="inlineStr">
        <is>
          <t>Margot Rousseau</t>
        </is>
      </c>
      <c r="C9" s="4" t="inlineStr">
        <is>
          <t>Émilie Rousseau</t>
        </is>
      </c>
      <c r="D9" s="4" t="inlineStr">
        <is>
          <t>18 rue d'Antibes</t>
        </is>
      </c>
      <c r="E9" s="3" t="inlineStr">
        <is>
          <t>Cannes 06400</t>
        </is>
      </c>
      <c r="F9" s="3" t="inlineStr">
        <is>
          <t>Meublé</t>
        </is>
      </c>
      <c r="G9" s="46" t="n">
        <v>45245</v>
      </c>
      <c r="H9" s="46" t="n">
        <v>46157</v>
      </c>
      <c r="I9" s="6" t="n">
        <v>136.27</v>
      </c>
      <c r="J9" s="6" t="n">
        <v>139.45</v>
      </c>
      <c r="K9" s="47" t="n">
        <v>1450</v>
      </c>
      <c r="L9" s="47" t="n">
        <v>180</v>
      </c>
      <c r="M9" s="47">
        <f>IFERROR(K9*(J9/I9),0)</f>
        <v/>
      </c>
      <c r="N9" s="47">
        <f>IFERROR(M9-K9,0)</f>
        <v/>
      </c>
      <c r="O9" s="8">
        <f>IFERROR(N9/K9,0)</f>
        <v/>
      </c>
      <c r="P9" s="47" t="n">
        <v>2900</v>
      </c>
      <c r="Q9" s="8">
        <f>IFERROR((J9-I9)/I9,0)</f>
        <v/>
      </c>
      <c r="R9" s="3" t="inlineStr">
        <is>
          <t>Appliquée</t>
        </is>
      </c>
      <c r="S9" s="4" t="inlineStr">
        <is>
          <t>Bail meublé résidence principale</t>
        </is>
      </c>
    </row>
    <row r="10" ht="20" customHeight="1">
      <c r="A10" s="9" t="inlineStr">
        <is>
          <t>RB-008</t>
        </is>
      </c>
      <c r="B10" s="10" t="inlineStr">
        <is>
          <t>Paul Garcia</t>
        </is>
      </c>
      <c r="C10" s="10" t="inlineStr">
        <is>
          <t>Antoine Garcia</t>
        </is>
      </c>
      <c r="D10" s="10" t="inlineStr">
        <is>
          <t>9 rue des Martyrs</t>
        </is>
      </c>
      <c r="E10" s="9" t="inlineStr">
        <is>
          <t>Paris 75009</t>
        </is>
      </c>
      <c r="F10" s="9" t="inlineStr">
        <is>
          <t>Nu</t>
        </is>
      </c>
      <c r="G10" s="48" t="n">
        <v>45323</v>
      </c>
      <c r="H10" s="48" t="n">
        <v>46054</v>
      </c>
      <c r="I10" s="12" t="n">
        <v>135.84</v>
      </c>
      <c r="J10" s="12" t="n">
        <v>139.45</v>
      </c>
      <c r="K10" s="49" t="n">
        <v>1050</v>
      </c>
      <c r="L10" s="49" t="n">
        <v>110</v>
      </c>
      <c r="M10" s="49">
        <f>IFERROR(K10*(J10/I10),0)</f>
        <v/>
      </c>
      <c r="N10" s="49">
        <f>IFERROR(M10-K10,0)</f>
        <v/>
      </c>
      <c r="O10" s="14">
        <f>IFERROR(N10/K10,0)</f>
        <v/>
      </c>
      <c r="P10" s="49" t="n">
        <v>1050</v>
      </c>
      <c r="Q10" s="14">
        <f>IFERROR((J10-I10)/I10,0)</f>
        <v/>
      </c>
      <c r="R10" s="9" t="inlineStr">
        <is>
          <t>Appliquée</t>
        </is>
      </c>
      <c r="S10" s="10" t="inlineStr"/>
    </row>
    <row r="11" ht="20" customHeight="1">
      <c r="A11" s="3" t="inlineStr">
        <is>
          <t>RB-009</t>
        </is>
      </c>
      <c r="B11" s="4" t="inlineStr">
        <is>
          <t>SCI Dupont &amp; Fils</t>
        </is>
      </c>
      <c r="C11" s="4" t="inlineStr">
        <is>
          <t>Marc Dupont</t>
        </is>
      </c>
      <c r="D11" s="4" t="inlineStr">
        <is>
          <t>5 rue des Lilas</t>
        </is>
      </c>
      <c r="E11" s="3" t="inlineStr">
        <is>
          <t>Nantes 44000</t>
        </is>
      </c>
      <c r="F11" s="3" t="inlineStr">
        <is>
          <t>Meublé</t>
        </is>
      </c>
      <c r="G11" s="46" t="n">
        <v>45200</v>
      </c>
      <c r="H11" s="46" t="n">
        <v>46296</v>
      </c>
      <c r="I11" s="6" t="n">
        <v>136.27</v>
      </c>
      <c r="J11" s="6" t="n">
        <v>139.45</v>
      </c>
      <c r="K11" s="47" t="n">
        <v>980</v>
      </c>
      <c r="L11" s="47" t="n">
        <v>120</v>
      </c>
      <c r="M11" s="47">
        <f>IFERROR(K11*(J11/I11),0)</f>
        <v/>
      </c>
      <c r="N11" s="47">
        <f>IFERROR(M11-K11,0)</f>
        <v/>
      </c>
      <c r="O11" s="8">
        <f>IFERROR(N11/K11,0)</f>
        <v/>
      </c>
      <c r="P11" s="47" t="n">
        <v>1960</v>
      </c>
      <c r="Q11" s="8">
        <f>IFERROR((J11-I11)/I11,0)</f>
        <v/>
      </c>
      <c r="R11" s="3" t="inlineStr">
        <is>
          <t>À notifier</t>
        </is>
      </c>
      <c r="S11" s="4" t="inlineStr">
        <is>
          <t>Mise en demeure prévue</t>
        </is>
      </c>
    </row>
    <row r="12" ht="20" customHeight="1">
      <c r="A12" s="9" t="inlineStr">
        <is>
          <t>RB-010</t>
        </is>
      </c>
      <c r="B12" s="10" t="inlineStr">
        <is>
          <t>Hélène Vidal</t>
        </is>
      </c>
      <c r="C12" s="10" t="inlineStr">
        <is>
          <t>Claire Vidal</t>
        </is>
      </c>
      <c r="D12" s="10" t="inlineStr">
        <is>
          <t>22 avenue Foch</t>
        </is>
      </c>
      <c r="E12" s="9" t="inlineStr">
        <is>
          <t>Nice 06000</t>
        </is>
      </c>
      <c r="F12" s="9" t="inlineStr">
        <is>
          <t>Nu</t>
        </is>
      </c>
      <c r="G12" s="48" t="n">
        <v>45427</v>
      </c>
      <c r="H12" s="48" t="n">
        <v>46157</v>
      </c>
      <c r="I12" s="12" t="n">
        <v>135.5</v>
      </c>
      <c r="J12" s="12" t="n">
        <v>139.45</v>
      </c>
      <c r="K12" s="49" t="n">
        <v>760</v>
      </c>
      <c r="L12" s="49" t="n">
        <v>90</v>
      </c>
      <c r="M12" s="49">
        <f>IFERROR(K12*(J12/I12),0)</f>
        <v/>
      </c>
      <c r="N12" s="49">
        <f>IFERROR(M12-K12,0)</f>
        <v/>
      </c>
      <c r="O12" s="14">
        <f>IFERROR(N12/K12,0)</f>
        <v/>
      </c>
      <c r="P12" s="49" t="n">
        <v>760</v>
      </c>
      <c r="Q12" s="14">
        <f>IFERROR((J12-I12)/I12,0)</f>
        <v/>
      </c>
      <c r="R12" s="9" t="inlineStr">
        <is>
          <t>Non applicable</t>
        </is>
      </c>
      <c r="S12" s="10" t="inlineStr">
        <is>
          <t>Pas de clause de révision</t>
        </is>
      </c>
    </row>
    <row r="13">
      <c r="A13" s="15" t="inlineStr">
        <is>
          <t>TOTAUX / MOYENNES</t>
        </is>
      </c>
      <c r="B13" s="16" t="n"/>
      <c r="C13" s="16" t="n"/>
      <c r="D13" s="16" t="n"/>
      <c r="E13" s="16" t="n"/>
      <c r="F13" s="16" t="n"/>
      <c r="G13" s="16" t="n"/>
      <c r="H13" s="16" t="n"/>
      <c r="I13" s="16" t="n"/>
      <c r="J13" s="17" t="n"/>
      <c r="K13" s="50">
        <f>SUM(K3:K12)</f>
        <v/>
      </c>
      <c r="L13" s="50">
        <f>SUM(L3:L12)</f>
        <v/>
      </c>
      <c r="M13" s="50">
        <f>SUM(M3:M12)</f>
        <v/>
      </c>
      <c r="N13" s="50">
        <f>SUM(N3:N12)</f>
        <v/>
      </c>
      <c r="O13" s="19">
        <f>AVERAGE(O3:O12)</f>
        <v/>
      </c>
      <c r="Q13" s="19">
        <f>AVERAGE(Q3:Q12)</f>
        <v/>
      </c>
    </row>
    <row r="14"/>
    <row r="15" ht="18" customHeight="1">
      <c r="A15" s="20" t="inlineStr">
        <is>
          <t>Nombre de révisions appliquées :</t>
        </is>
      </c>
      <c r="E15" s="21">
        <f>COUNTIF(R3:R12,"Appliquée")</f>
        <v/>
      </c>
    </row>
    <row r="16" ht="18" customHeight="1">
      <c r="A16" s="20" t="inlineStr">
        <is>
          <t>Nombre de révisions à notifier :</t>
        </is>
      </c>
      <c r="E16" s="22">
        <f>COUNTIF(R3:R12,"À notifier")</f>
        <v/>
      </c>
    </row>
    <row r="17" ht="18" customHeight="1">
      <c r="A17" s="20" t="inlineStr">
        <is>
          <t>Loyer moyen actuel (hors charges) :</t>
        </is>
      </c>
      <c r="E17" s="51">
        <f>AVERAGE(K3:K12)</f>
        <v/>
      </c>
    </row>
    <row r="18" ht="18" customHeight="1">
      <c r="A18" s="20" t="inlineStr">
        <is>
          <t>Hausse totale annuelle (€) :</t>
        </is>
      </c>
      <c r="E18" s="51">
        <f>SUM(N3:N12)</f>
        <v/>
      </c>
    </row>
  </sheetData>
  <mergeCells count="6">
    <mergeCell ref="A1:S1"/>
    <mergeCell ref="A13:J13"/>
    <mergeCell ref="A15:D15"/>
    <mergeCell ref="A16:D16"/>
    <mergeCell ref="A17:D17"/>
    <mergeCell ref="A18:D18"/>
  </mergeCells>
  <conditionalFormatting sqref="R3:R12">
    <cfRule type="expression" priority="1" dxfId="0" stopIfTrue="1">
      <formula>R3="À notifier"</formula>
    </cfRule>
    <cfRule type="expression" priority="2" dxfId="1" stopIfTrue="1">
      <formula>R3="Appliquée"</formula>
    </cfRule>
  </conditionalFormatting>
  <dataValidations count="2">
    <dataValidation sqref="R3:R50" showErrorMessage="1" showInputMessage="1" allowBlank="1" errorTitle="Valeur invalide" error="Choisissez : Appliquée, À notifier ou Non applicable" type="list">
      <formula1>"Appliquée,À notifier,Non applicable"</formula1>
    </dataValidation>
    <dataValidation sqref="F3:F50" showErrorMessage="1" showInputMessage="1" allowBlank="1" type="list">
      <formula1>"Nu,Meublé"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14" customWidth="1" min="3" max="3"/>
    <col width="14" customWidth="1" min="4" max="4"/>
    <col width="35" customWidth="1" min="5" max="5"/>
  </cols>
  <sheetData>
    <row r="1" ht="32" customHeight="1">
      <c r="A1" s="1" t="inlineStr">
        <is>
          <t>TABLE DE RÉFÉRENCE — INDICES IRL (Indice de Référence des Loyers) 2025-2026</t>
        </is>
      </c>
    </row>
    <row r="2" ht="30" customHeight="1">
      <c r="A2" s="2" t="inlineStr">
        <is>
          <t>Trimestre IRL</t>
        </is>
      </c>
      <c r="B2" s="2" t="inlineStr">
        <is>
          <t>Date de publication</t>
        </is>
      </c>
      <c r="C2" s="2" t="inlineStr">
        <is>
          <t>Valeur IRL</t>
        </is>
      </c>
      <c r="D2" s="2" t="inlineStr">
        <is>
          <t>Variation (%)</t>
        </is>
      </c>
      <c r="E2" s="2" t="inlineStr">
        <is>
          <t>Commentaire</t>
        </is>
      </c>
    </row>
    <row r="3">
      <c r="A3" s="4" t="inlineStr">
        <is>
          <t>T1 2025</t>
        </is>
      </c>
      <c r="B3" s="52" t="n">
        <v>45751</v>
      </c>
      <c r="C3" s="6" t="n">
        <v>135.5</v>
      </c>
      <c r="D3" s="3" t="inlineStr">
        <is>
          <t>—</t>
        </is>
      </c>
      <c r="E3" s="4" t="inlineStr">
        <is>
          <t>1er trimestre 2025</t>
        </is>
      </c>
    </row>
    <row r="4">
      <c r="A4" s="10" t="inlineStr">
        <is>
          <t>T2 2025</t>
        </is>
      </c>
      <c r="B4" s="53" t="n">
        <v>45842</v>
      </c>
      <c r="C4" s="12" t="n">
        <v>135.84</v>
      </c>
      <c r="D4" s="14">
        <f>IFERROR((C4-C3)/C3,0)</f>
        <v/>
      </c>
      <c r="E4" s="10" t="inlineStr">
        <is>
          <t>2e trimestre 2025</t>
        </is>
      </c>
    </row>
    <row r="5">
      <c r="A5" s="4" t="inlineStr">
        <is>
          <t>T3 2025</t>
        </is>
      </c>
      <c r="B5" s="52" t="n">
        <v>45933</v>
      </c>
      <c r="C5" s="6" t="n">
        <v>136.1</v>
      </c>
      <c r="D5" s="8">
        <f>IFERROR((C5-C4)/C4,0)</f>
        <v/>
      </c>
      <c r="E5" s="4" t="inlineStr">
        <is>
          <t>3e trimestre 2025</t>
        </is>
      </c>
    </row>
    <row r="6">
      <c r="A6" s="10" t="inlineStr">
        <is>
          <t>T4 2025</t>
        </is>
      </c>
      <c r="B6" s="53" t="n">
        <v>46031</v>
      </c>
      <c r="C6" s="12" t="n">
        <v>136.27</v>
      </c>
      <c r="D6" s="14">
        <f>IFERROR((C6-C5)/C5,0)</f>
        <v/>
      </c>
      <c r="E6" s="10" t="inlineStr">
        <is>
          <t>4e trimestre 2025</t>
        </is>
      </c>
    </row>
    <row r="7">
      <c r="A7" s="4" t="inlineStr">
        <is>
          <t>T1 2026</t>
        </is>
      </c>
      <c r="B7" s="52" t="n">
        <v>46119</v>
      </c>
      <c r="C7" s="6" t="n">
        <v>136.95</v>
      </c>
      <c r="D7" s="8">
        <f>IFERROR((C7-C6)/C6,0)</f>
        <v/>
      </c>
      <c r="E7" s="4" t="inlineStr">
        <is>
          <t>1er trimestre 2026 — Hausse modérée</t>
        </is>
      </c>
    </row>
    <row r="8">
      <c r="A8" s="10" t="inlineStr">
        <is>
          <t>T2 2026</t>
        </is>
      </c>
      <c r="B8" s="53" t="n">
        <v>46207</v>
      </c>
      <c r="C8" s="12" t="n">
        <v>137.42</v>
      </c>
      <c r="D8" s="14">
        <f>IFERROR((C8-C7)/C7,0)</f>
        <v/>
      </c>
      <c r="E8" s="10" t="inlineStr">
        <is>
          <t>2e trimestre 2026 — Prévision</t>
        </is>
      </c>
    </row>
    <row r="9">
      <c r="A9" s="4" t="inlineStr">
        <is>
          <t>T3 2026</t>
        </is>
      </c>
      <c r="B9" s="52" t="n">
        <v>46298</v>
      </c>
      <c r="C9" s="6" t="n">
        <v>138.1</v>
      </c>
      <c r="D9" s="8">
        <f>IFERROR((C9-C8)/C8,0)</f>
        <v/>
      </c>
      <c r="E9" s="4" t="inlineStr">
        <is>
          <t>3e trimestre 2026 — Prévision</t>
        </is>
      </c>
    </row>
    <row r="10">
      <c r="A10" s="10" t="inlineStr">
        <is>
          <t>T4 2026</t>
        </is>
      </c>
      <c r="B10" s="53" t="n">
        <v>46399</v>
      </c>
      <c r="C10" s="12" t="n">
        <v>139.45</v>
      </c>
      <c r="D10" s="14">
        <f>IFERROR((C10-C9)/C9,0)</f>
        <v/>
      </c>
      <c r="E10" s="10" t="inlineStr">
        <is>
          <t>4e trimestre 2026 — Prévision</t>
        </is>
      </c>
    </row>
    <row r="11"/>
    <row r="12"/>
    <row r="13">
      <c r="A13" s="26" t="inlineStr">
        <is>
          <t>SYNTHÈSE IRL</t>
        </is>
      </c>
      <c r="B13" s="16" t="n"/>
      <c r="C13" s="16" t="n"/>
      <c r="D13" s="16" t="n"/>
      <c r="E13" s="17" t="n"/>
    </row>
    <row r="14">
      <c r="A14" s="27" t="inlineStr">
        <is>
          <t>Dernier IRL connu :</t>
        </is>
      </c>
      <c r="B14" s="17" t="n"/>
      <c r="C14" s="28">
        <f>MAX(C3:C10)</f>
        <v/>
      </c>
      <c r="D14" s="29" t="inlineStr">
        <is>
          <t>MAX de la table</t>
        </is>
      </c>
      <c r="E14" s="17" t="n"/>
    </row>
    <row r="15">
      <c r="A15" s="27" t="inlineStr">
        <is>
          <t>Variation moyenne :</t>
        </is>
      </c>
      <c r="B15" s="17" t="n"/>
      <c r="C15" s="30">
        <f>AVERAGE(D4:D10)</f>
        <v/>
      </c>
      <c r="D15" s="29" t="inlineStr">
        <is>
          <t>Moyenne des variations trimestrielles</t>
        </is>
      </c>
      <c r="E15" s="17" t="n"/>
    </row>
    <row r="16">
      <c r="A16" s="27" t="inlineStr">
        <is>
          <t>Rappel :</t>
        </is>
      </c>
      <c r="B16" s="17" t="n"/>
      <c r="C16" s="31" t="inlineStr">
        <is>
          <t>Révision uniquement si clause dans le bail</t>
        </is>
      </c>
      <c r="D16" s="29" t="inlineStr">
        <is>
          <t>Art. 17-1 Loi du 6 juillet 1989</t>
        </is>
      </c>
      <c r="E16" s="17" t="n"/>
    </row>
  </sheetData>
  <mergeCells count="8">
    <mergeCell ref="A1:E1"/>
    <mergeCell ref="A13:E13"/>
    <mergeCell ref="A14:B14"/>
    <mergeCell ref="D14:E14"/>
    <mergeCell ref="A15:B15"/>
    <mergeCell ref="D15:E15"/>
    <mergeCell ref="A16:B16"/>
    <mergeCell ref="D16:E1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36" customHeight="1">
      <c r="A1" s="1" t="inlineStr">
        <is>
          <t>TABLEAU DE BORD — RÉVISIONS ANNUELLES DES BAUX 2026</t>
        </is>
      </c>
    </row>
    <row r="2" ht="26" customHeight="1">
      <c r="A2" s="2" t="inlineStr">
        <is>
          <t>Indicateur</t>
        </is>
      </c>
      <c r="B2" s="2" t="inlineStr">
        <is>
          <t>Valeur</t>
        </is>
      </c>
      <c r="C2" s="2" t="inlineStr"/>
    </row>
    <row r="3" ht="20" customHeight="1">
      <c r="A3" s="32" t="inlineStr">
        <is>
          <t>Nombre total de baux suivis</t>
        </is>
      </c>
      <c r="B3" s="33">
        <f>COUNTA('Révisions_bail'!K3:K12)</f>
        <v/>
      </c>
    </row>
    <row r="4" ht="20" customHeight="1">
      <c r="A4" s="34" t="inlineStr">
        <is>
          <t>Révisions appliquées</t>
        </is>
      </c>
      <c r="B4" s="35">
        <f>COUNTIF('Révisions_bail'!R3:R12,"Appliquée")</f>
        <v/>
      </c>
    </row>
    <row r="5" ht="20" customHeight="1">
      <c r="A5" s="32" t="inlineStr">
        <is>
          <t>Révisions à notifier</t>
        </is>
      </c>
      <c r="B5" s="35">
        <f>COUNTIF('Révisions_bail'!R3:R12,"À notifier")</f>
        <v/>
      </c>
    </row>
    <row r="6" ht="20" customHeight="1">
      <c r="A6" s="34" t="inlineStr">
        <is>
          <t>Non applicables</t>
        </is>
      </c>
      <c r="B6" s="35">
        <f>COUNTIF('Révisions_bail'!R3:R12,"Non applicable")</f>
        <v/>
      </c>
    </row>
    <row r="7" ht="20" customHeight="1">
      <c r="A7" s="32" t="inlineStr">
        <is>
          <t>Loyer moyen actuel HC</t>
        </is>
      </c>
      <c r="B7" s="54">
        <f>AVERAGE('Révisions_bail'!K3:K12)</f>
        <v/>
      </c>
    </row>
    <row r="8" ht="20" customHeight="1">
      <c r="A8" s="34" t="inlineStr">
        <is>
          <t>Hausse moyenne annuelle</t>
        </is>
      </c>
      <c r="B8" s="54">
        <f>AVERAGE('Révisions_bail'!N3:N12)</f>
        <v/>
      </c>
    </row>
    <row r="9" ht="20" customHeight="1">
      <c r="A9" s="32" t="inlineStr">
        <is>
          <t>Hausse totale potentielle</t>
        </is>
      </c>
      <c r="B9" s="54">
        <f>SUM('Révisions_bail'!N3:N12)</f>
        <v/>
      </c>
    </row>
    <row r="10" ht="20" customHeight="1">
      <c r="A10" s="34" t="inlineStr">
        <is>
          <t>Taux moyen de révision</t>
        </is>
      </c>
      <c r="B10" s="37">
        <f>AVERAGE('Révisions_bail'!Q3:Q12)</f>
        <v/>
      </c>
    </row>
    <row r="11"/>
    <row r="12">
      <c r="A12" s="38" t="inlineStr">
        <is>
          <t>Comparaison loyer actuel vs loyer révisé par bien</t>
        </is>
      </c>
    </row>
    <row r="13">
      <c r="D13" s="15" t="inlineStr">
        <is>
          <t>Locataire</t>
        </is>
      </c>
      <c r="E13" s="15" t="inlineStr">
        <is>
          <t>Loyer actuel (€)</t>
        </is>
      </c>
      <c r="F13" s="15" t="inlineStr">
        <is>
          <t>Loyer révisé (€)</t>
        </is>
      </c>
    </row>
    <row r="14">
      <c r="D14" s="39" t="inlineStr">
        <is>
          <t>Durand</t>
        </is>
      </c>
      <c r="E14" s="55" t="n">
        <v>780</v>
      </c>
      <c r="F14" s="55" t="n">
        <v>797.53</v>
      </c>
    </row>
    <row r="15">
      <c r="D15" s="39" t="inlineStr">
        <is>
          <t>Moreau</t>
        </is>
      </c>
      <c r="E15" s="55" t="n">
        <v>1200</v>
      </c>
      <c r="F15" s="55" t="n">
        <v>1226.24</v>
      </c>
    </row>
    <row r="16">
      <c r="D16" s="39" t="inlineStr">
        <is>
          <t>Lefèvre</t>
        </is>
      </c>
      <c r="E16" s="55" t="n">
        <v>950</v>
      </c>
      <c r="F16" s="55" t="n">
        <v>975.1900000000001</v>
      </c>
    </row>
    <row r="17">
      <c r="D17" s="39" t="inlineStr">
        <is>
          <t>Bernard</t>
        </is>
      </c>
      <c r="E17" s="55" t="n">
        <v>1120</v>
      </c>
      <c r="F17" s="55" t="n">
        <v>1146.13</v>
      </c>
    </row>
    <row r="18">
      <c r="D18" s="39" t="inlineStr">
        <is>
          <t>Martin</t>
        </is>
      </c>
      <c r="E18" s="55" t="n">
        <v>650</v>
      </c>
      <c r="F18" s="55" t="n">
        <v>669.09</v>
      </c>
    </row>
    <row r="19">
      <c r="D19" s="39" t="inlineStr">
        <is>
          <t>Petit</t>
        </is>
      </c>
      <c r="E19" s="55" t="n">
        <v>870</v>
      </c>
      <c r="F19" s="55" t="n">
        <v>889.8099999999999</v>
      </c>
    </row>
    <row r="20">
      <c r="D20" s="39" t="inlineStr">
        <is>
          <t>Rousseau</t>
        </is>
      </c>
      <c r="E20" s="55" t="n">
        <v>1450</v>
      </c>
      <c r="F20" s="55" t="n">
        <v>1482.76</v>
      </c>
    </row>
    <row r="21">
      <c r="D21" s="39" t="inlineStr">
        <is>
          <t>Garcia</t>
        </is>
      </c>
      <c r="E21" s="55" t="n">
        <v>1050</v>
      </c>
      <c r="F21" s="55" t="n">
        <v>1078.16</v>
      </c>
    </row>
    <row r="22">
      <c r="D22" s="39" t="inlineStr">
        <is>
          <t>Dupont</t>
        </is>
      </c>
      <c r="E22" s="55" t="n">
        <v>980</v>
      </c>
      <c r="F22" s="55" t="n">
        <v>1002.82</v>
      </c>
    </row>
    <row r="23">
      <c r="D23" s="39" t="inlineStr">
        <is>
          <t>Vidal</t>
        </is>
      </c>
      <c r="E23" s="55" t="n">
        <v>760</v>
      </c>
      <c r="F23" s="55" t="n">
        <v>779.98</v>
      </c>
    </row>
    <row r="24"/>
    <row r="25"/>
    <row r="26">
      <c r="D26" s="41" t="inlineStr">
        <is>
          <t>Statut</t>
        </is>
      </c>
      <c r="E26" s="41" t="inlineStr">
        <is>
          <t>Nombre</t>
        </is>
      </c>
    </row>
    <row r="27">
      <c r="D27" s="39" t="inlineStr">
        <is>
          <t>Appliquée</t>
        </is>
      </c>
      <c r="E27" s="42">
        <f>COUNTIF('Révisions_bail'!R3:R12,"Appliquée")</f>
        <v/>
      </c>
    </row>
    <row r="28">
      <c r="D28" s="39" t="inlineStr">
        <is>
          <t>À notifier</t>
        </is>
      </c>
      <c r="E28" s="42">
        <f>COUNTIF('Révisions_bail'!R3:R12,"À notifier")</f>
        <v/>
      </c>
    </row>
    <row r="29">
      <c r="D29" s="39" t="inlineStr">
        <is>
          <t>Non applicable</t>
        </is>
      </c>
      <c r="E29" s="42">
        <f>COUNTIF('Révisions_bail'!R3:R12,"Non applicable")</f>
        <v/>
      </c>
    </row>
    <row r="30"/>
    <row r="31"/>
    <row r="32"/>
    <row r="33"/>
    <row r="34"/>
    <row r="35"/>
    <row r="36"/>
    <row r="37"/>
    <row r="38"/>
    <row r="39"/>
    <row r="40"/>
    <row r="41"/>
    <row r="42">
      <c r="A42" s="43" t="inlineStr">
        <is>
          <t>Évolution des indices IRL</t>
        </is>
      </c>
    </row>
    <row r="43">
      <c r="A43" s="15" t="inlineStr">
        <is>
          <t>Trimestre</t>
        </is>
      </c>
      <c r="B43" s="15" t="inlineStr">
        <is>
          <t>Valeur IRL</t>
        </is>
      </c>
    </row>
    <row r="44">
      <c r="A44" s="39" t="inlineStr">
        <is>
          <t>T1 2025</t>
        </is>
      </c>
      <c r="B44" s="44" t="n">
        <v>135.5</v>
      </c>
    </row>
    <row r="45">
      <c r="A45" s="39" t="inlineStr">
        <is>
          <t>T2 2025</t>
        </is>
      </c>
      <c r="B45" s="44" t="n">
        <v>135.84</v>
      </c>
    </row>
    <row r="46">
      <c r="A46" s="39" t="inlineStr">
        <is>
          <t>T3 2025</t>
        </is>
      </c>
      <c r="B46" s="44" t="n">
        <v>136.1</v>
      </c>
    </row>
    <row r="47">
      <c r="A47" s="39" t="inlineStr">
        <is>
          <t>T4 2025</t>
        </is>
      </c>
      <c r="B47" s="44" t="n">
        <v>136.27</v>
      </c>
    </row>
    <row r="48">
      <c r="A48" s="39" t="inlineStr">
        <is>
          <t>T1 2026</t>
        </is>
      </c>
      <c r="B48" s="44" t="n">
        <v>136.95</v>
      </c>
    </row>
    <row r="49">
      <c r="A49" s="39" t="inlineStr">
        <is>
          <t>T2 2026</t>
        </is>
      </c>
      <c r="B49" s="44" t="n">
        <v>137.42</v>
      </c>
    </row>
    <row r="50">
      <c r="A50" s="39" t="inlineStr">
        <is>
          <t>T3 2026</t>
        </is>
      </c>
      <c r="B50" s="44" t="n">
        <v>138.1</v>
      </c>
    </row>
    <row r="51">
      <c r="A51" s="39" t="inlineStr">
        <is>
          <t>T4 2026</t>
        </is>
      </c>
      <c r="B51" s="44" t="n">
        <v>139.45</v>
      </c>
    </row>
  </sheetData>
  <mergeCells count="3">
    <mergeCell ref="A1:H1"/>
    <mergeCell ref="A12:H12"/>
    <mergeCell ref="A42:H42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65" customWidth="1" min="3" max="3"/>
  </cols>
  <sheetData>
    <row r="1" ht="36" customHeight="1">
      <c r="A1" s="1" t="inlineStr">
        <is>
          <t>MODE D'EMPLOI — FICHE DE RÉVISION ANNUELLE DU BAIL</t>
        </is>
      </c>
    </row>
    <row r="2"/>
    <row r="3" ht="22" customHeight="1">
      <c r="A3" s="45" t="inlineStr">
        <is>
          <t>PRÉSENTATION DU CLASSEUR</t>
        </is>
      </c>
      <c r="B3" s="16" t="n"/>
      <c r="C3" s="17" t="n"/>
    </row>
    <row r="4" ht="20" customHeight="1">
      <c r="B4" s="27" t="inlineStr">
        <is>
          <t>Feuille 1</t>
        </is>
      </c>
      <c r="C4" s="10" t="inlineStr">
        <is>
          <t>Révisions_bail — Saisie des données de chaque bail et calcul automatique des révisions</t>
        </is>
      </c>
    </row>
    <row r="5" ht="20" customHeight="1">
      <c r="B5" s="27" t="inlineStr">
        <is>
          <t>Feuille 2</t>
        </is>
      </c>
      <c r="C5" s="4" t="inlineStr">
        <is>
          <t>Références_IRL — Table des indices IRL publiés par l'INSEE, à mettre à jour trimestriellement</t>
        </is>
      </c>
    </row>
    <row r="6" ht="20" customHeight="1">
      <c r="B6" s="27" t="inlineStr">
        <is>
          <t>Feuille 3</t>
        </is>
      </c>
      <c r="C6" s="10" t="inlineStr">
        <is>
          <t>Synthèse — Tableau de bord avec indicateurs clés et graphiques de suivi</t>
        </is>
      </c>
    </row>
    <row r="7" ht="20" customHeight="1">
      <c r="B7" s="27" t="inlineStr">
        <is>
          <t>Feuille 4</t>
        </is>
      </c>
      <c r="C7" s="4" t="inlineStr">
        <is>
          <t>Mode_emploi — Ce guide d'utilisation</t>
        </is>
      </c>
    </row>
    <row r="8"/>
    <row r="9" ht="22" customHeight="1">
      <c r="A9" s="45" t="inlineStr">
        <is>
          <t>SAISIE D'UNE NOUVELLE RÉVISION</t>
        </is>
      </c>
      <c r="B9" s="16" t="n"/>
      <c r="C9" s="17" t="n"/>
    </row>
    <row r="10" ht="20" customHeight="1">
      <c r="B10" s="27" t="inlineStr">
        <is>
          <t>Étape 1</t>
        </is>
      </c>
      <c r="C10" s="10" t="inlineStr">
        <is>
          <t>Dans la feuille Révisions_bail, saisir un nouvel ID (ex : RB-011) en colonne A</t>
        </is>
      </c>
    </row>
    <row r="11" ht="20" customHeight="1">
      <c r="B11" s="27" t="inlineStr">
        <is>
          <t>Étape 2</t>
        </is>
      </c>
      <c r="C11" s="4" t="inlineStr">
        <is>
          <t>Renseigner le nom du bailleur, du locataire, l'adresse et la ville du bien</t>
        </is>
      </c>
    </row>
    <row r="12" ht="20" customHeight="1">
      <c r="B12" s="27" t="inlineStr">
        <is>
          <t>Étape 3</t>
        </is>
      </c>
      <c r="C12" s="10" t="inlineStr">
        <is>
          <t>Sélectionner le type de location : Nu ou Meublé (liste déroulante colonne F)</t>
        </is>
      </c>
    </row>
    <row r="13" ht="20" customHeight="1">
      <c r="B13" s="27" t="inlineStr">
        <is>
          <t>Étape 4</t>
        </is>
      </c>
      <c r="C13" s="4" t="inlineStr">
        <is>
          <t>Saisir la date de prise d'effet du bail et la date de révision (format JJ/MM/AAAA)</t>
        </is>
      </c>
    </row>
    <row r="14" ht="20" customHeight="1">
      <c r="B14" s="27" t="inlineStr">
        <is>
          <t>Étape 5</t>
        </is>
      </c>
      <c r="C14" s="10" t="inlineStr">
        <is>
          <t>Saisir l'IRL de référence (colonne I) et l'IRL actuel (colonne J) — voir feuille Références_IRL</t>
        </is>
      </c>
    </row>
    <row r="15" ht="20" customHeight="1">
      <c r="B15" s="27" t="inlineStr">
        <is>
          <t>Étape 6</t>
        </is>
      </c>
      <c r="C15" s="4" t="inlineStr">
        <is>
          <t>Saisir le loyer actuel hors charges et les charges mensuelles</t>
        </is>
      </c>
    </row>
    <row r="16" ht="20" customHeight="1">
      <c r="B16" s="27" t="inlineStr">
        <is>
          <t>Étape 7</t>
        </is>
      </c>
      <c r="C16" s="10" t="inlineStr">
        <is>
          <t>Les colonnes Loyer révisé, Hausse (€) et Hausse (%) sont calculées automatiquement</t>
        </is>
      </c>
    </row>
    <row r="17" ht="20" customHeight="1">
      <c r="B17" s="27" t="inlineStr">
        <is>
          <t>Étape 8</t>
        </is>
      </c>
      <c r="C17" s="4" t="inlineStr">
        <is>
          <t>Sélectionner le statut dans la colonne R : Appliquée / À notifier / Non applicable</t>
        </is>
      </c>
    </row>
    <row r="18"/>
    <row r="19" ht="22" customHeight="1">
      <c r="A19" s="45" t="inlineStr">
        <is>
          <t>FORMULE DE RÉVISION</t>
        </is>
      </c>
      <c r="B19" s="16" t="n"/>
      <c r="C19" s="17" t="n"/>
    </row>
    <row r="20" ht="20" customHeight="1">
      <c r="B20" s="27" t="inlineStr">
        <is>
          <t>Formule légale</t>
        </is>
      </c>
      <c r="C20" s="10" t="inlineStr">
        <is>
          <t>Loyer révisé = Loyer actuel × (IRL actuel ÷ IRL de référence)</t>
        </is>
      </c>
    </row>
    <row r="21" ht="20" customHeight="1">
      <c r="B21" s="27" t="inlineStr">
        <is>
          <t>Base légale</t>
        </is>
      </c>
      <c r="C21" s="4" t="inlineStr">
        <is>
          <t>Article 17-1 de la loi n° 89-462 du 6 juillet 1989 (loi Mermaz)</t>
        </is>
      </c>
    </row>
    <row r="22" ht="20" customHeight="1">
      <c r="B22" s="27" t="inlineStr">
        <is>
          <t>Indice utilisé</t>
        </is>
      </c>
      <c r="C22" s="10" t="inlineStr">
        <is>
          <t>Indice de Référence des Loyers (IRL) publié trimestriellement par l'INSEE</t>
        </is>
      </c>
    </row>
    <row r="23" ht="20" customHeight="1">
      <c r="B23" s="27" t="inlineStr">
        <is>
          <t>Révision du dépôt</t>
        </is>
      </c>
      <c r="C23" s="4" t="inlineStr">
        <is>
          <t>Le dépôt de garantie ne peut PAS être révisé en cours de bail</t>
        </is>
      </c>
    </row>
    <row r="24"/>
    <row r="25" ht="22" customHeight="1">
      <c r="A25" s="45" t="inlineStr">
        <is>
          <t>DÉPÔT DE GARANTIE</t>
        </is>
      </c>
      <c r="B25" s="16" t="n"/>
      <c r="C25" s="17" t="n"/>
    </row>
    <row r="26" ht="20" customHeight="1">
      <c r="B26" s="27" t="inlineStr">
        <is>
          <t>Location nue</t>
        </is>
      </c>
      <c r="C26" s="10" t="inlineStr">
        <is>
          <t>Maximum 1 mois de loyer hors charges — loi du 6 juillet 1989</t>
        </is>
      </c>
    </row>
    <row r="27" ht="20" customHeight="1">
      <c r="B27" s="27" t="inlineStr">
        <is>
          <t>Location meublée</t>
        </is>
      </c>
      <c r="C27" s="4" t="inlineStr">
        <is>
          <t>Maximum 2 mois de loyer hors charges — loi ALUR (loi n° 2014-366)</t>
        </is>
      </c>
    </row>
    <row r="28" ht="20" customHeight="1">
      <c r="B28" s="27" t="inlineStr">
        <is>
          <t>Attention</t>
        </is>
      </c>
      <c r="C28" s="10" t="inlineStr">
        <is>
          <t>Le dépôt est fixé à la signature du bail et ne peut être augmenté en cours de bail</t>
        </is>
      </c>
    </row>
    <row r="29"/>
    <row r="30" ht="22" customHeight="1">
      <c r="A30" s="45" t="inlineStr">
        <is>
          <t>MISE À JOUR ANNUELLE</t>
        </is>
      </c>
      <c r="B30" s="16" t="n"/>
      <c r="C30" s="17" t="n"/>
    </row>
    <row r="31" ht="20" customHeight="1">
      <c r="B31" s="27" t="inlineStr">
        <is>
          <t>Fréquence</t>
        </is>
      </c>
      <c r="C31" s="4" t="inlineStr">
        <is>
          <t>Mettre à jour la table IRL dans la feuille Références_IRL dès publication INSEE (trimestriel)</t>
        </is>
      </c>
    </row>
    <row r="32" ht="20" customHeight="1">
      <c r="B32" s="27" t="inlineStr">
        <is>
          <t>Notification</t>
        </is>
      </c>
      <c r="C32" s="10" t="inlineStr">
        <is>
          <t>Envoyer la lettre de révision au locataire dans un délai raisonnable (recommandé : 1 mois avant)</t>
        </is>
      </c>
    </row>
    <row r="33" ht="20" customHeight="1">
      <c r="B33" s="27" t="inlineStr">
        <is>
          <t>Rappel</t>
        </is>
      </c>
      <c r="C33" s="4" t="inlineStr">
        <is>
          <t>La révision est plafonnée : elle ne peut dépasser la variation de l'IRL sur 12 mois</t>
        </is>
      </c>
    </row>
    <row r="34" ht="20" customHeight="1">
      <c r="B34" s="27" t="inlineStr">
        <is>
          <t>Prescription</t>
        </is>
      </c>
      <c r="C34" s="10" t="inlineStr">
        <is>
          <t>Si le bailleur oublie de notifier la révision, le rattrappage est limité à 1 an (art. 17-1 loi 1989)</t>
        </is>
      </c>
    </row>
    <row r="35"/>
    <row r="36" ht="22" customHeight="1">
      <c r="A36" s="45" t="inlineStr">
        <is>
          <t>MENTIONS LÉGALES</t>
        </is>
      </c>
      <c r="B36" s="16" t="n"/>
      <c r="C36" s="17" t="n"/>
    </row>
    <row r="37" ht="20" customHeight="1">
      <c r="B37" s="27" t="inlineStr">
        <is>
          <t>Loi applicable</t>
        </is>
      </c>
      <c r="C37" s="4" t="inlineStr">
        <is>
          <t>Loi n° 89-462 du 6 juillet 1989 tendant à améliorer les rapports locatifs</t>
        </is>
      </c>
    </row>
    <row r="38" ht="20" customHeight="1">
      <c r="B38" s="27" t="inlineStr">
        <is>
          <t>Indice de référence</t>
        </is>
      </c>
      <c r="C38" s="10" t="inlineStr">
        <is>
          <t>IRL publié par l'INSEE — base 100 au 4e trimestre 1998</t>
        </is>
      </c>
    </row>
    <row r="39" ht="20" customHeight="1">
      <c r="B39" s="27" t="inlineStr">
        <is>
          <t>Zones tendues</t>
        </is>
      </c>
      <c r="C39" s="4" t="inlineStr">
        <is>
          <t>En zone tendue, l'encadrement des loyers peut limiter la révision — vérifier la réglementation locale</t>
        </is>
      </c>
    </row>
    <row r="40" ht="20" customHeight="1">
      <c r="B40" s="27" t="inlineStr">
        <is>
          <t>Disclaimer</t>
        </is>
      </c>
      <c r="C40" s="10" t="inlineStr">
        <is>
          <t>Ce document est un outil de suivi. Consultez un professionnel (avocat, notaire, agent immobilier) pour tout cas particulier.</t>
        </is>
      </c>
    </row>
    <row r="41"/>
    <row r="42"/>
  </sheetData>
  <mergeCells count="7">
    <mergeCell ref="A1:C1"/>
    <mergeCell ref="A3:C3"/>
    <mergeCell ref="A9:C9"/>
    <mergeCell ref="A19:C19"/>
    <mergeCell ref="A25:C25"/>
    <mergeCell ref="A30:C30"/>
    <mergeCell ref="A36:C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2026-06-19T14:49:37Z</dcterms:created>
  <dcterms:modified xmlns:dcterms="http://purl.org/dc/terms/" xmlns:xsi="http://www.w3.org/2001/XMLSchema-instance" xsi:type="dcterms:W3CDTF">2026-06-19T14:49:37Z</dcterms:modified>
</cp:coreProperties>
</file>