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ésolutions" sheetId="1" state="visible" r:id="rId1"/>
    <sheet xmlns:r="http://schemas.openxmlformats.org/officeDocument/2006/relationships" name="Présences" sheetId="2" state="visible" r:id="rId2"/>
    <sheet xmlns:r="http://schemas.openxmlformats.org/officeDocument/2006/relationships" name="Synthèse" sheetId="3" state="visible" r:id="rId3"/>
    <sheet xmlns:r="http://schemas.openxmlformats.org/officeDocument/2006/relationships" name="Mode d'emplo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0.0"/>
    <numFmt numFmtId="166" formatCode="# ##0,00 €"/>
  </numFmts>
  <fonts count="7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i val="1"/>
      <color rgb="006B7280"/>
      <sz val="9"/>
    </font>
    <font>
      <name val="Calibri"/>
      <b val="1"/>
      <color rgb="00FFFFFF"/>
      <sz val="11"/>
    </font>
    <font>
      <name val="Calibri"/>
      <color rgb="001F2937"/>
      <sz val="10"/>
    </font>
    <font>
      <name val="Calibri"/>
      <b val="1"/>
      <color rgb="001F2937"/>
      <sz val="10"/>
    </font>
    <font>
      <b val="1"/>
      <color rgb="00FFFFFF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left" vertical="center" wrapText="1"/>
    </xf>
    <xf numFmtId="0" fontId="0" fillId="4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66" fontId="0" fillId="3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  <xf numFmtId="164" fontId="0" fillId="5" borderId="1" applyAlignment="1" pivotButton="0" quotePrefix="0" xfId="0">
      <alignment horizontal="center" vertical="center" wrapText="1"/>
    </xf>
    <xf numFmtId="166" fontId="0" fillId="5" borderId="1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 wrapText="1"/>
    </xf>
    <xf numFmtId="166" fontId="5" fillId="0" borderId="0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0" fontId="6" fillId="6" borderId="1" applyAlignment="1" pivotButton="0" quotePrefix="0" xfId="0">
      <alignment horizontal="center" vertical="center" wrapText="1"/>
    </xf>
    <xf numFmtId="0" fontId="5" fillId="0" borderId="0" pivotButton="0" quotePrefix="0" xfId="0"/>
    <xf numFmtId="0" fontId="5" fillId="5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center" vertical="center" wrapText="1"/>
    </xf>
    <xf numFmtId="164" fontId="5" fillId="0" borderId="1" applyAlignment="1" pivotButton="0" quotePrefix="0" xfId="0">
      <alignment horizontal="center" vertical="center" wrapText="1"/>
    </xf>
    <xf numFmtId="166" fontId="5" fillId="0" borderId="1" applyAlignment="1" pivotButton="0" quotePrefix="0" xfId="0">
      <alignment horizontal="center" vertical="center" wrapText="1"/>
    </xf>
    <xf numFmtId="0" fontId="3" fillId="6" borderId="0" pivotButton="0" quotePrefix="0" xfId="0"/>
    <xf numFmtId="0" fontId="0" fillId="0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top" wrapText="1"/>
    </xf>
    <xf numFmtId="0" fontId="4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dxfs count="2">
    <dxf>
      <font>
        <b val="1"/>
        <color rgb="0015803D"/>
      </font>
      <fill>
        <patternFill patternType="solid">
          <fgColor rgb="00D1FAE5"/>
        </patternFill>
      </fill>
    </dxf>
    <dxf>
      <font>
        <b val="1"/>
        <color rgb="00B91C1C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résultats de vote</a:t>
            </a:r>
          </a:p>
        </rich>
      </tx>
    </title>
    <plotArea>
      <pieChart>
        <varyColors val="1"/>
        <ser>
          <idx val="0"/>
          <order val="0"/>
          <tx>
            <strRef>
              <f>'Synthèse'!B12</f>
            </strRef>
          </tx>
          <spPr>
            <a:ln xmlns:a="http://schemas.openxmlformats.org/drawingml/2006/main">
              <a:prstDash val="solid"/>
            </a:ln>
          </spPr>
          <cat>
            <numRef>
              <f>'Synthèse'!$A$13:$A$14</f>
            </numRef>
          </cat>
          <val>
            <numRef>
              <f>'Synthèse'!$B$13:$B$14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Voix Pour / Contre / Abstentions par résolution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'Résolutions'!D4</f>
            </strRef>
          </tx>
          <spPr>
            <a:ln xmlns:a="http://schemas.openxmlformats.org/drawingml/2006/main">
              <a:prstDash val="solid"/>
            </a:ln>
          </spPr>
          <cat>
            <numRef>
              <f>'Résolutions'!$A$5:$A$13</f>
            </numRef>
          </cat>
          <val>
            <numRef>
              <f>'Résolutions'!$D$5:$D$13</f>
            </numRef>
          </val>
        </ser>
        <ser>
          <idx val="1"/>
          <order val="1"/>
          <tx>
            <strRef>
              <f>'Résolutions'!E4</f>
            </strRef>
          </tx>
          <spPr>
            <a:ln xmlns:a="http://schemas.openxmlformats.org/drawingml/2006/main">
              <a:prstDash val="solid"/>
            </a:ln>
          </spPr>
          <cat>
            <numRef>
              <f>'Résolutions'!$A$5:$A$13</f>
            </numRef>
          </cat>
          <val>
            <numRef>
              <f>'Résolutions'!$E$5:$E$13</f>
            </numRef>
          </val>
        </ser>
        <ser>
          <idx val="2"/>
          <order val="2"/>
          <tx>
            <strRef>
              <f>'Résolutions'!F4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'Résolutions'!$A$5:$A$13</f>
            </numRef>
          </cat>
          <val>
            <numRef>
              <f>'Résolutions'!$F$5:$F$13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N° résolution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Voix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17</row>
      <rowOff>0</rowOff>
    </from>
    <ext cx="720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42" customWidth="1" min="2" max="2"/>
    <col width="26" customWidth="1" min="3" max="3"/>
    <col width="11" customWidth="1" min="4" max="4"/>
    <col width="11" customWidth="1" min="5" max="5"/>
    <col width="12" customWidth="1" min="6" max="6"/>
    <col width="13" customWidth="1" min="7" max="7"/>
    <col width="10" customWidth="1" min="8" max="8"/>
    <col width="13" customWidth="1" min="9" max="9"/>
    <col width="12" customWidth="1" min="10" max="10"/>
    <col width="18" customWidth="1" min="11" max="11"/>
  </cols>
  <sheetData>
    <row r="1">
      <c r="A1" s="1" t="inlineStr">
        <is>
          <t>PROCÈS-VERBAL D'ASSEMBLÉE GÉNÉRALE DE COPROPRIÉTÉ — RÉSOLUTIONS VOTÉES</t>
        </is>
      </c>
    </row>
    <row r="2">
      <c r="A2" s="2" t="inlineStr">
        <is>
          <t>Copropriété : 12 rue de la République, 69002 Lyon — Assemblée du 15/03/2026 — Syndic : SCI Rhône Gestion (SIRET 39876512300045)</t>
        </is>
      </c>
    </row>
    <row r="3"/>
    <row r="4">
      <c r="A4" s="3" t="inlineStr">
        <is>
          <t>N°</t>
        </is>
      </c>
      <c r="B4" s="3" t="inlineStr">
        <is>
          <t>Résolution</t>
        </is>
      </c>
      <c r="C4" s="3" t="inlineStr">
        <is>
          <t>Article de référence (majorité)</t>
        </is>
      </c>
      <c r="D4" s="3" t="inlineStr">
        <is>
          <t>Voix Pour</t>
        </is>
      </c>
      <c r="E4" s="3" t="inlineStr">
        <is>
          <t>Voix Contre</t>
        </is>
      </c>
      <c r="F4" s="3" t="inlineStr">
        <is>
          <t>Abstentions</t>
        </is>
      </c>
      <c r="G4" s="3" t="inlineStr">
        <is>
          <t>Total exprimé</t>
        </is>
      </c>
      <c r="H4" s="3" t="inlineStr">
        <is>
          <t>% Pour</t>
        </is>
      </c>
      <c r="I4" s="3" t="inlineStr">
        <is>
          <t>Seuil requis (%)</t>
        </is>
      </c>
      <c r="J4" s="3" t="inlineStr">
        <is>
          <t>Résultat</t>
        </is>
      </c>
      <c r="K4" s="3" t="inlineStr">
        <is>
          <t>Montant concerné (€)</t>
        </is>
      </c>
    </row>
    <row r="5">
      <c r="A5" s="4" t="n">
        <v>1</v>
      </c>
      <c r="B5" s="5" t="inlineStr">
        <is>
          <t>Approbation des comptes de l'exercice clos le 31/12/2025</t>
        </is>
      </c>
      <c r="C5" s="6" t="inlineStr">
        <is>
          <t>Article 24 (majorité simple)</t>
        </is>
      </c>
      <c r="D5" s="7" t="n">
        <v>720</v>
      </c>
      <c r="E5" s="7" t="n">
        <v>180</v>
      </c>
      <c r="F5" s="7" t="n">
        <v>100</v>
      </c>
      <c r="G5" s="4">
        <f>SUM(D5:F5)</f>
        <v/>
      </c>
      <c r="H5" s="8">
        <f>IFERROR(D5/G5,0)</f>
        <v/>
      </c>
      <c r="I5" s="9" t="n">
        <v>50</v>
      </c>
      <c r="J5" s="4">
        <f>IF(H5*100&gt;=I5,"Adoptée","Rejetée")</f>
        <v/>
      </c>
      <c r="K5" s="10" t="n">
        <v>0</v>
      </c>
    </row>
    <row r="6">
      <c r="A6" s="11" t="n">
        <v>2</v>
      </c>
      <c r="B6" s="12" t="inlineStr">
        <is>
          <t>Quitus au syndic pour sa gestion</t>
        </is>
      </c>
      <c r="C6" s="13" t="inlineStr">
        <is>
          <t>Article 24 (majorité simple)</t>
        </is>
      </c>
      <c r="D6" s="7" t="n">
        <v>680</v>
      </c>
      <c r="E6" s="7" t="n">
        <v>220</v>
      </c>
      <c r="F6" s="7" t="n">
        <v>100</v>
      </c>
      <c r="G6" s="11">
        <f>SUM(D6:F6)</f>
        <v/>
      </c>
      <c r="H6" s="14">
        <f>IFERROR(D6/G6,0)</f>
        <v/>
      </c>
      <c r="I6" s="9" t="n">
        <v>50</v>
      </c>
      <c r="J6" s="11">
        <f>IF(H6*100&gt;=I6,"Adoptée","Rejetée")</f>
        <v/>
      </c>
      <c r="K6" s="15" t="n">
        <v>0</v>
      </c>
    </row>
    <row r="7">
      <c r="A7" s="4" t="n">
        <v>3</v>
      </c>
      <c r="B7" s="5" t="inlineStr">
        <is>
          <t>Approbation du budget prévisionnel 2026</t>
        </is>
      </c>
      <c r="C7" s="6" t="inlineStr">
        <is>
          <t>Article 24 (majorité simple)</t>
        </is>
      </c>
      <c r="D7" s="7" t="n">
        <v>750</v>
      </c>
      <c r="E7" s="7" t="n">
        <v>150</v>
      </c>
      <c r="F7" s="7" t="n">
        <v>100</v>
      </c>
      <c r="G7" s="4">
        <f>SUM(D7:F7)</f>
        <v/>
      </c>
      <c r="H7" s="8">
        <f>IFERROR(D7/G7,0)</f>
        <v/>
      </c>
      <c r="I7" s="9" t="n">
        <v>50</v>
      </c>
      <c r="J7" s="4">
        <f>IF(H7*100&gt;=I7,"Adoptée","Rejetée")</f>
        <v/>
      </c>
      <c r="K7" s="10" t="n">
        <v>48500</v>
      </c>
    </row>
    <row r="8">
      <c r="A8" s="11" t="n">
        <v>4</v>
      </c>
      <c r="B8" s="12" t="inlineStr">
        <is>
          <t>Renouvellement du mandat du syndic - Cabinet Rhône Gestion</t>
        </is>
      </c>
      <c r="C8" s="13" t="inlineStr">
        <is>
          <t>Article 25 (majorité absolue)</t>
        </is>
      </c>
      <c r="D8" s="7" t="n">
        <v>520</v>
      </c>
      <c r="E8" s="7" t="n">
        <v>380</v>
      </c>
      <c r="F8" s="7" t="n">
        <v>100</v>
      </c>
      <c r="G8" s="11">
        <f>SUM(D8:F8)</f>
        <v/>
      </c>
      <c r="H8" s="14">
        <f>IFERROR(D8/G8,0)</f>
        <v/>
      </c>
      <c r="I8" s="9" t="n">
        <v>50</v>
      </c>
      <c r="J8" s="11">
        <f>IF(H8*100&gt;=I8,"Adoptée","Rejetée")</f>
        <v/>
      </c>
      <c r="K8" s="15" t="n">
        <v>0</v>
      </c>
    </row>
    <row r="9">
      <c r="A9" s="4" t="n">
        <v>5</v>
      </c>
      <c r="B9" s="5" t="inlineStr">
        <is>
          <t>Travaux de ravalement de façade</t>
        </is>
      </c>
      <c r="C9" s="6" t="inlineStr">
        <is>
          <t>Article 25 (majorité absolue)</t>
        </is>
      </c>
      <c r="D9" s="7" t="n">
        <v>610</v>
      </c>
      <c r="E9" s="7" t="n">
        <v>290</v>
      </c>
      <c r="F9" s="7" t="n">
        <v>100</v>
      </c>
      <c r="G9" s="4">
        <f>SUM(D9:F9)</f>
        <v/>
      </c>
      <c r="H9" s="8">
        <f>IFERROR(D9/G9,0)</f>
        <v/>
      </c>
      <c r="I9" s="9" t="n">
        <v>50</v>
      </c>
      <c r="J9" s="4">
        <f>IF(H9*100&gt;=I9,"Adoptée","Rejetée")</f>
        <v/>
      </c>
      <c r="K9" s="10" t="n">
        <v>62000</v>
      </c>
    </row>
    <row r="10">
      <c r="A10" s="11" t="n">
        <v>6</v>
      </c>
      <c r="B10" s="12" t="inlineStr">
        <is>
          <t>Remplacement de l'ascenseur</t>
        </is>
      </c>
      <c r="C10" s="13" t="inlineStr">
        <is>
          <t>Article 26 (majorité renforcée)</t>
        </is>
      </c>
      <c r="D10" s="7" t="n">
        <v>640</v>
      </c>
      <c r="E10" s="7" t="n">
        <v>260</v>
      </c>
      <c r="F10" s="7" t="n">
        <v>100</v>
      </c>
      <c r="G10" s="11">
        <f>SUM(D10:F10)</f>
        <v/>
      </c>
      <c r="H10" s="14">
        <f>IFERROR(D10/G10,0)</f>
        <v/>
      </c>
      <c r="I10" s="9" t="n">
        <v>66.7</v>
      </c>
      <c r="J10" s="11">
        <f>IF(H10*100&gt;=I10,"Adoptée","Rejetée")</f>
        <v/>
      </c>
      <c r="K10" s="15" t="n">
        <v>45000</v>
      </c>
    </row>
    <row r="11">
      <c r="A11" s="4" t="n">
        <v>7</v>
      </c>
      <c r="B11" s="5" t="inlineStr">
        <is>
          <t>Modification du règlement de copropriété</t>
        </is>
      </c>
      <c r="C11" s="6" t="inlineStr">
        <is>
          <t>Article 26 (majorité renforcée)</t>
        </is>
      </c>
      <c r="D11" s="7" t="n">
        <v>500</v>
      </c>
      <c r="E11" s="7" t="n">
        <v>400</v>
      </c>
      <c r="F11" s="7" t="n">
        <v>100</v>
      </c>
      <c r="G11" s="4">
        <f>SUM(D11:F11)</f>
        <v/>
      </c>
      <c r="H11" s="8">
        <f>IFERROR(D11/G11,0)</f>
        <v/>
      </c>
      <c r="I11" s="9" t="n">
        <v>66.7</v>
      </c>
      <c r="J11" s="4">
        <f>IF(H11*100&gt;=I11,"Adoptée","Rejetée")</f>
        <v/>
      </c>
      <c r="K11" s="10" t="n">
        <v>0</v>
      </c>
    </row>
    <row r="12">
      <c r="A12" s="11" t="n">
        <v>8</v>
      </c>
      <c r="B12" s="12" t="inlineStr">
        <is>
          <t>Installation de bornes de recharge électrique</t>
        </is>
      </c>
      <c r="C12" s="13" t="inlineStr">
        <is>
          <t>Article 24 (majorité simple)</t>
        </is>
      </c>
      <c r="D12" s="7" t="n">
        <v>700</v>
      </c>
      <c r="E12" s="7" t="n">
        <v>200</v>
      </c>
      <c r="F12" s="7" t="n">
        <v>100</v>
      </c>
      <c r="G12" s="11">
        <f>SUM(D12:F12)</f>
        <v/>
      </c>
      <c r="H12" s="14">
        <f>IFERROR(D12/G12,0)</f>
        <v/>
      </c>
      <c r="I12" s="9" t="n">
        <v>50</v>
      </c>
      <c r="J12" s="11">
        <f>IF(H12*100&gt;=I12,"Adoptée","Rejetée")</f>
        <v/>
      </c>
      <c r="K12" s="15" t="n">
        <v>18500</v>
      </c>
    </row>
    <row r="13">
      <c r="A13" s="4" t="n">
        <v>9</v>
      </c>
      <c r="B13" s="5" t="inlineStr">
        <is>
          <t>Autorisation de travaux privatifs - Julien Moreau (Lot 12)</t>
        </is>
      </c>
      <c r="C13" s="6" t="inlineStr">
        <is>
          <t>Article 24 (majorité simple)</t>
        </is>
      </c>
      <c r="D13" s="7" t="n">
        <v>800</v>
      </c>
      <c r="E13" s="7" t="n">
        <v>100</v>
      </c>
      <c r="F13" s="7" t="n">
        <v>100</v>
      </c>
      <c r="G13" s="4">
        <f>SUM(D13:F13)</f>
        <v/>
      </c>
      <c r="H13" s="8">
        <f>IFERROR(D13/G13,0)</f>
        <v/>
      </c>
      <c r="I13" s="9" t="n">
        <v>50</v>
      </c>
      <c r="J13" s="4">
        <f>IF(H13*100&gt;=I13,"Adoptée","Rejetée")</f>
        <v/>
      </c>
      <c r="K13" s="10" t="n">
        <v>0</v>
      </c>
    </row>
    <row r="14"/>
    <row r="15">
      <c r="B15" s="16" t="inlineStr">
        <is>
          <t>Nombre de résolutions adoptées :</t>
        </is>
      </c>
      <c r="C15" s="17">
        <f>COUNTIF(J5:J13,"Adoptée")</f>
        <v/>
      </c>
    </row>
    <row r="16">
      <c r="B16" s="16" t="inlineStr">
        <is>
          <t>Nombre de résolutions rejetées :</t>
        </is>
      </c>
      <c r="C16" s="17">
        <f>COUNTIF(J5:J13,"Rejetée")</f>
        <v/>
      </c>
    </row>
    <row r="17">
      <c r="B17" s="16" t="inlineStr">
        <is>
          <t>Montant total des travaux/budgets votés (€) :</t>
        </is>
      </c>
      <c r="C17" s="18">
        <f>SUM(K5:K13)</f>
        <v/>
      </c>
    </row>
  </sheetData>
  <mergeCells count="2">
    <mergeCell ref="A1:K1"/>
    <mergeCell ref="A2:K2"/>
  </mergeCells>
  <conditionalFormatting sqref="J5:J13">
    <cfRule type="expression" priority="1" dxfId="0" stopIfTrue="1">
      <formula>J5="Adoptée"</formula>
    </cfRule>
    <cfRule type="expression" priority="2" dxfId="1" stopIfTrue="1">
      <formula>J5="Rejetée"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34" customWidth="1" min="2" max="2"/>
    <col width="10" customWidth="1" min="3" max="3"/>
    <col width="16" customWidth="1" min="4" max="4"/>
    <col width="13" customWidth="1" min="5" max="5"/>
    <col width="18" customWidth="1" min="6" max="6"/>
    <col width="20" customWidth="1" min="7" max="7"/>
  </cols>
  <sheetData>
    <row r="1">
      <c r="A1" s="1" t="inlineStr">
        <is>
          <t>FEUILLE DE PRÉSENCE — ASSEMBLÉE GÉNÉRALE DU 15/03/2026</t>
        </is>
      </c>
    </row>
    <row r="2">
      <c r="A2" s="2" t="inlineStr">
        <is>
          <t>Total tantièmes de la copropriété : 1 000/1 000 — Quorum requis (2e convocation) : présence ou représentation d'au moins 1/4 des tantièmes</t>
        </is>
      </c>
    </row>
    <row r="3"/>
    <row r="4">
      <c r="A4" s="19" t="inlineStr">
        <is>
          <t>Copropriétaire</t>
        </is>
      </c>
      <c r="B4" s="19" t="inlineStr">
        <is>
          <t>Adresse</t>
        </is>
      </c>
      <c r="C4" s="19" t="inlineStr">
        <is>
          <t>Lot(s)</t>
        </is>
      </c>
      <c r="D4" s="19" t="inlineStr">
        <is>
          <t>Tantièmes possédés</t>
        </is>
      </c>
      <c r="E4" s="19" t="inlineStr">
        <is>
          <t>Statut</t>
        </is>
      </c>
      <c r="F4" s="19" t="inlineStr">
        <is>
          <t>Pouvoir donné à</t>
        </is>
      </c>
      <c r="G4" s="19" t="inlineStr">
        <is>
          <t>Voix exprimée (tantièmes)</t>
        </is>
      </c>
    </row>
    <row r="5">
      <c r="A5" s="5" t="inlineStr">
        <is>
          <t>Camille Durand</t>
        </is>
      </c>
      <c r="B5" s="5" t="inlineStr">
        <is>
          <t>12 rue de la République 69002 Lyon</t>
        </is>
      </c>
      <c r="C5" s="4" t="inlineStr">
        <is>
          <t>1</t>
        </is>
      </c>
      <c r="D5" s="7" t="n">
        <v>120</v>
      </c>
      <c r="E5" s="7" t="inlineStr">
        <is>
          <t>Présent</t>
        </is>
      </c>
      <c r="F5" s="20" t="inlineStr"/>
      <c r="G5" s="4">
        <f>IF(E5="Absent",0,D5)</f>
        <v/>
      </c>
    </row>
    <row r="6">
      <c r="A6" s="12" t="inlineStr">
        <is>
          <t>Julien Moreau</t>
        </is>
      </c>
      <c r="B6" s="12" t="inlineStr">
        <is>
          <t>12 rue de la République 69002 Lyon</t>
        </is>
      </c>
      <c r="C6" s="11" t="inlineStr">
        <is>
          <t>12</t>
        </is>
      </c>
      <c r="D6" s="7" t="n">
        <v>95</v>
      </c>
      <c r="E6" s="7" t="inlineStr">
        <is>
          <t>Présent</t>
        </is>
      </c>
      <c r="F6" s="20" t="inlineStr"/>
      <c r="G6" s="11">
        <f>IF(E6="Absent",0,D6)</f>
        <v/>
      </c>
    </row>
    <row r="7">
      <c r="A7" s="5" t="inlineStr">
        <is>
          <t>Sophie Lefèvre</t>
        </is>
      </c>
      <c r="B7" s="5" t="inlineStr">
        <is>
          <t>12 rue de la République 69002 Lyon</t>
        </is>
      </c>
      <c r="C7" s="4" t="inlineStr">
        <is>
          <t>3</t>
        </is>
      </c>
      <c r="D7" s="7" t="n">
        <v>110</v>
      </c>
      <c r="E7" s="7" t="inlineStr">
        <is>
          <t>Représenté</t>
        </is>
      </c>
      <c r="F7" s="20" t="inlineStr">
        <is>
          <t>Camille Durand</t>
        </is>
      </c>
      <c r="G7" s="4">
        <f>IF(E7="Absent",0,D7)</f>
        <v/>
      </c>
    </row>
    <row r="8">
      <c r="A8" s="12" t="inlineStr">
        <is>
          <t>Thomas Bernard</t>
        </is>
      </c>
      <c r="B8" s="12" t="inlineStr">
        <is>
          <t>12 rue de la République 69002 Lyon</t>
        </is>
      </c>
      <c r="C8" s="11" t="inlineStr">
        <is>
          <t>4</t>
        </is>
      </c>
      <c r="D8" s="7" t="n">
        <v>85</v>
      </c>
      <c r="E8" s="7" t="inlineStr">
        <is>
          <t>Absent</t>
        </is>
      </c>
      <c r="F8" s="20" t="inlineStr"/>
      <c r="G8" s="11">
        <f>IF(E8="Absent",0,D8)</f>
        <v/>
      </c>
    </row>
    <row r="9">
      <c r="A9" s="5" t="inlineStr">
        <is>
          <t>Léa Martin</t>
        </is>
      </c>
      <c r="B9" s="5" t="inlineStr">
        <is>
          <t>12 rue de la République 69002 Lyon</t>
        </is>
      </c>
      <c r="C9" s="4" t="inlineStr">
        <is>
          <t>5</t>
        </is>
      </c>
      <c r="D9" s="7" t="n">
        <v>100</v>
      </c>
      <c r="E9" s="7" t="inlineStr">
        <is>
          <t>Présent</t>
        </is>
      </c>
      <c r="F9" s="20" t="inlineStr"/>
      <c r="G9" s="4">
        <f>IF(E9="Absent",0,D9)</f>
        <v/>
      </c>
    </row>
    <row r="10">
      <c r="A10" s="12" t="inlineStr">
        <is>
          <t>Nicolas Petit</t>
        </is>
      </c>
      <c r="B10" s="12" t="inlineStr">
        <is>
          <t>12 rue de la République 69002 Lyon</t>
        </is>
      </c>
      <c r="C10" s="11" t="inlineStr">
        <is>
          <t>6</t>
        </is>
      </c>
      <c r="D10" s="7" t="n">
        <v>90</v>
      </c>
      <c r="E10" s="7" t="inlineStr">
        <is>
          <t>Représenté</t>
        </is>
      </c>
      <c r="F10" s="20" t="inlineStr">
        <is>
          <t>Léa Martin</t>
        </is>
      </c>
      <c r="G10" s="11">
        <f>IF(E10="Absent",0,D10)</f>
        <v/>
      </c>
    </row>
    <row r="11">
      <c r="A11" s="5" t="inlineStr">
        <is>
          <t>Émilie Rousseau</t>
        </is>
      </c>
      <c r="B11" s="5" t="inlineStr">
        <is>
          <t>12 rue de la République 69002 Lyon</t>
        </is>
      </c>
      <c r="C11" s="4" t="inlineStr">
        <is>
          <t>7</t>
        </is>
      </c>
      <c r="D11" s="7" t="n">
        <v>130</v>
      </c>
      <c r="E11" s="7" t="inlineStr">
        <is>
          <t>Présent</t>
        </is>
      </c>
      <c r="F11" s="20" t="inlineStr"/>
      <c r="G11" s="4">
        <f>IF(E11="Absent",0,D11)</f>
        <v/>
      </c>
    </row>
    <row r="12">
      <c r="A12" s="12" t="inlineStr">
        <is>
          <t>Antoine Garcia</t>
        </is>
      </c>
      <c r="B12" s="12" t="inlineStr">
        <is>
          <t>12 rue de la République 69002 Lyon</t>
        </is>
      </c>
      <c r="C12" s="11" t="inlineStr">
        <is>
          <t>8</t>
        </is>
      </c>
      <c r="D12" s="7" t="n">
        <v>105</v>
      </c>
      <c r="E12" s="7" t="inlineStr">
        <is>
          <t>Absent</t>
        </is>
      </c>
      <c r="F12" s="20" t="inlineStr"/>
      <c r="G12" s="11">
        <f>IF(E12="Absent",0,D12)</f>
        <v/>
      </c>
    </row>
    <row r="13">
      <c r="A13" s="5" t="inlineStr">
        <is>
          <t>SCI Lyon Patrimoine</t>
        </is>
      </c>
      <c r="B13" s="5" t="inlineStr">
        <is>
          <t>12 rue de la République 69002 Lyon</t>
        </is>
      </c>
      <c r="C13" s="4" t="inlineStr">
        <is>
          <t>9-10</t>
        </is>
      </c>
      <c r="D13" s="7" t="n">
        <v>140</v>
      </c>
      <c r="E13" s="7" t="inlineStr">
        <is>
          <t>Présent</t>
        </is>
      </c>
      <c r="F13" s="20" t="inlineStr"/>
      <c r="G13" s="4">
        <f>IF(E13="Absent",0,D13)</f>
        <v/>
      </c>
    </row>
    <row r="14">
      <c r="A14" s="12" t="inlineStr">
        <is>
          <t>Marc Girard</t>
        </is>
      </c>
      <c r="B14" s="12" t="inlineStr">
        <is>
          <t>12 rue de la République 69002 Lyon</t>
        </is>
      </c>
      <c r="C14" s="11" t="inlineStr">
        <is>
          <t>11</t>
        </is>
      </c>
      <c r="D14" s="7" t="n">
        <v>25</v>
      </c>
      <c r="E14" s="7" t="inlineStr">
        <is>
          <t>Représenté</t>
        </is>
      </c>
      <c r="F14" s="20" t="inlineStr">
        <is>
          <t>Émilie Rousseau</t>
        </is>
      </c>
      <c r="G14" s="11">
        <f>IF(E14="Absent",0,D14)</f>
        <v/>
      </c>
    </row>
    <row r="15">
      <c r="A15" s="21" t="inlineStr">
        <is>
          <t>TOTAL</t>
        </is>
      </c>
      <c r="D15" s="21">
        <f>SUM(D5:D14)</f>
        <v/>
      </c>
      <c r="G15" s="21">
        <f>SUM(G5:G14)</f>
        <v/>
      </c>
    </row>
    <row r="16"/>
    <row r="17">
      <c r="A17" s="22" t="inlineStr">
        <is>
          <t>Quorum atteint (25% des 1 000 tantièmes) :</t>
        </is>
      </c>
      <c r="D17" s="17">
        <f>IF(G15&gt;=250,"OUI","NON")</f>
        <v/>
      </c>
    </row>
  </sheetData>
  <mergeCells count="2">
    <mergeCell ref="A1:G1"/>
    <mergeCell ref="A2:G2"/>
  </mergeCells>
  <conditionalFormatting sqref="D17">
    <cfRule type="expression" priority="1" dxfId="0" stopIfTrue="1">
      <formula>D17="OUI"</formula>
    </cfRule>
    <cfRule type="expression" priority="2" dxfId="1" stopIfTrue="1">
      <formula>D17="NON"</formula>
    </cfRule>
  </conditionalFormatting>
  <dataValidations count="1">
    <dataValidation sqref="E5:E14" showErrorMessage="1" showInputMessage="1" allowBlank="0" type="list">
      <formula1>"Présent,Représenté,Absent"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34" customWidth="1" min="1" max="1"/>
    <col width="18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TABLEAU DE BORD DE L'ASSEMBLÉE GÉNÉRALE</t>
        </is>
      </c>
    </row>
    <row r="2"/>
    <row r="3">
      <c r="A3" s="23" t="inlineStr">
        <is>
          <t>Nombre total de résolutions</t>
        </is>
      </c>
      <c r="B3" s="24">
        <f>COUNTA('Résolutions'!B5:B13)</f>
        <v/>
      </c>
    </row>
    <row r="4">
      <c r="A4" s="23" t="inlineStr">
        <is>
          <t>Résolutions adoptées</t>
        </is>
      </c>
      <c r="B4" s="24">
        <f>COUNTIF('Résolutions'!J5:J13,"Adoptée")</f>
        <v/>
      </c>
    </row>
    <row r="5">
      <c r="A5" s="23" t="inlineStr">
        <is>
          <t>Résolutions rejetées</t>
        </is>
      </c>
      <c r="B5" s="24">
        <f>COUNTIF('Résolutions'!J5:J13,"Rejetée")</f>
        <v/>
      </c>
    </row>
    <row r="6">
      <c r="A6" s="23" t="inlineStr">
        <is>
          <t>Taux d'adoption global</t>
        </is>
      </c>
      <c r="B6" s="25">
        <f>IFERROR(COUNTIF('Résolutions'!J5:J13,"Adoptée")/COUNTA('Résolutions'!B5:B13),0)</f>
        <v/>
      </c>
    </row>
    <row r="7">
      <c r="A7" s="23" t="inlineStr">
        <is>
          <t>Tantièmes présents/représentés</t>
        </is>
      </c>
      <c r="B7" s="24">
        <f>'Présences'!G15</f>
        <v/>
      </c>
    </row>
    <row r="8">
      <c r="A8" s="23" t="inlineStr">
        <is>
          <t>Quorum atteint</t>
        </is>
      </c>
      <c r="B8" s="24">
        <f>'Présences'!D17</f>
        <v/>
      </c>
    </row>
    <row r="9">
      <c r="A9" s="23" t="inlineStr">
        <is>
          <t>Montant total voté (€)</t>
        </is>
      </c>
      <c r="B9" s="26">
        <f>SUM('Résolutions'!K5:K13)</f>
        <v/>
      </c>
    </row>
    <row r="10"/>
    <row r="11"/>
    <row r="12">
      <c r="A12" s="27" t="inlineStr">
        <is>
          <t>Résultat</t>
        </is>
      </c>
      <c r="B12" s="27" t="inlineStr">
        <is>
          <t>Nombre</t>
        </is>
      </c>
    </row>
    <row r="13">
      <c r="A13" s="28" t="inlineStr">
        <is>
          <t>Adoptée</t>
        </is>
      </c>
      <c r="B13" s="29">
        <f>COUNTIF('Résolutions'!J5:J13,"Adoptée")</f>
        <v/>
      </c>
    </row>
    <row r="14">
      <c r="A14" s="28" t="inlineStr">
        <is>
          <t>Rejetée</t>
        </is>
      </c>
      <c r="B14" s="29">
        <f>COUNTIF('Résolutions'!J5:J13,"Rejetée")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6" customWidth="1" min="1" max="1"/>
    <col width="95" customWidth="1" min="2" max="2"/>
  </cols>
  <sheetData>
    <row r="1">
      <c r="A1" s="1" t="inlineStr">
        <is>
          <t>MODE D'EMPLOI DU CLASSEUR</t>
        </is>
      </c>
    </row>
    <row r="2"/>
    <row r="3" ht="45" customHeight="1">
      <c r="A3" s="30" t="inlineStr">
        <is>
          <t>Objectif du classeur</t>
        </is>
      </c>
      <c r="B3" s="31" t="inlineStr">
        <is>
          <t>Ce classeur permet de préparer, saisir et suivre le procès-verbal d'une assemblée générale de copropriété : feuille de présence, résolutions votées et synthèse chiffrée.</t>
        </is>
      </c>
    </row>
    <row r="4" ht="45" customHeight="1">
      <c r="A4" s="30" t="inlineStr">
        <is>
          <t>Feuille « Résolutions »</t>
        </is>
      </c>
      <c r="B4" s="31" t="inlineStr">
        <is>
          <t>Liste des résolutions soumises au vote. Saisir le nombre de voix Pour / Contre / Abstentions (cellules jaunes) : le total, le % Pour et le résultat (Adoptée/Rejetée) se calculent automatiquement selon le seuil requis (article 24, 25 ou 26 de la loi du 10 juillet 1965).</t>
        </is>
      </c>
    </row>
    <row r="5" ht="45" customHeight="1">
      <c r="A5" s="30" t="inlineStr">
        <is>
          <t>Colonne Seuil requis</t>
        </is>
      </c>
      <c r="B5" s="31" t="inlineStr">
        <is>
          <t>50% pour la majorité simple (article 24) et la majorité absolue (article 25), 66,7% pour la double majorité (article 26). Modifiable si besoin selon la résolution.</t>
        </is>
      </c>
    </row>
    <row r="6" ht="45" customHeight="1">
      <c r="A6" s="30" t="inlineStr">
        <is>
          <t>Feuille « Présences »</t>
        </is>
      </c>
      <c r="B6" s="31" t="inlineStr">
        <is>
          <t>Feuille d'émargement : renseigner pour chaque copropriétaire son statut (Présent, Représenté, Absent - liste déroulante) et, en cas de pouvoir, le nom du mandataire. Les tantièmes des absents ne comptent pas dans les voix exprimées.</t>
        </is>
      </c>
    </row>
    <row r="7" ht="45" customHeight="1">
      <c r="A7" s="30" t="inlineStr">
        <is>
          <t>Quorum</t>
        </is>
      </c>
      <c r="B7" s="31" t="inlineStr">
        <is>
          <t>Le quorum (25% des tantièmes en 2e convocation) est vérifié automatiquement en bas de la feuille « Présences ».</t>
        </is>
      </c>
    </row>
    <row r="8" ht="45" customHeight="1">
      <c r="A8" s="30" t="inlineStr">
        <is>
          <t>Feuille « Synthèse »</t>
        </is>
      </c>
      <c r="B8" s="31" t="inlineStr">
        <is>
          <t>Tableau de bord avec indicateurs clés (nombre de résolutions adoptées/rejetées, taux d'adoption, quorum, montants votés) et deux graphiques : répartition des résultats et détail des voix par résolution.</t>
        </is>
      </c>
    </row>
    <row r="9" ht="45" customHeight="1">
      <c r="A9" s="30" t="inlineStr">
        <is>
          <t>Bonnes pratiques</t>
        </is>
      </c>
      <c r="B9" s="31" t="inlineStr">
        <is>
          <t>Vérifier le quorum avant l'ouverture de la séance. Conserver ce document signé par le président de séance et le secrétaire, et l'annexer au registre des procès-verbaux de la copropriété.</t>
        </is>
      </c>
    </row>
    <row r="10" ht="45" customHeight="1">
      <c r="A10" s="30" t="inlineStr">
        <is>
          <t>Mise à jour</t>
        </is>
      </c>
      <c r="B10" s="31" t="inlineStr">
        <is>
          <t>Dupliquer ce classeur pour chaque assemblée générale et adapter la date, l'adresse de l'immeuble et la liste des copropriétaires.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2026-07-19T10:51:35Z</dcterms:created>
  <dcterms:modified xmlns:dcterms="http://purl.org/dc/terms/" xmlns:xsi="http://www.w3.org/2001/XMLSchema-instance" xsi:type="dcterms:W3CDTF">2026-07-19T10:51:35Z</dcterms:modified>
</cp:coreProperties>
</file>