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harges_mensuelles" sheetId="1" state="visible" r:id="rId1"/>
    <sheet xmlns:r="http://schemas.openxmlformats.org/officeDocument/2006/relationships" name="Synthèse"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DD/MM/YYYY"/>
    <numFmt numFmtId="165" formatCode="# ##0.00 &quot;€&quot;"/>
    <numFmt numFmtId="166" formatCode="0.0%"/>
  </numFmts>
  <fonts count="6">
    <font>
      <name val="Calibri"/>
      <family val="2"/>
      <color theme="1"/>
      <sz val="11"/>
      <scheme val="minor"/>
    </font>
    <font>
      <name val="Calibri"/>
      <b val="1"/>
      <color rgb="00FFFFFF"/>
      <sz val="14"/>
    </font>
    <font>
      <name val="Calibri"/>
      <b val="1"/>
      <color rgb="00FFFFFF"/>
      <sz val="11"/>
    </font>
    <font>
      <name val="Calibri"/>
      <sz val="10"/>
    </font>
    <font>
      <name val="Calibri"/>
      <b val="1"/>
      <color rgb="000E7490"/>
      <sz val="10"/>
    </font>
    <font>
      <name val="Calibri"/>
      <b val="1"/>
      <sz val="10"/>
    </font>
  </fonts>
  <fills count="8">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E0F2FE"/>
      </patternFill>
    </fill>
    <fill>
      <patternFill patternType="solid">
        <fgColor rgb="000E7490"/>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3">
    <xf numFmtId="0" fontId="0" fillId="0" borderId="0" pivotButton="0" quotePrefix="0" xfId="0"/>
    <xf numFmtId="0" fontId="1" fillId="2" borderId="0" applyAlignment="1" pivotButton="0" quotePrefix="0" xfId="0">
      <alignment horizontal="center" vertical="center" wrapText="1"/>
    </xf>
    <xf numFmtId="0" fontId="2" fillId="2" borderId="1" applyAlignment="1" pivotButton="0" quotePrefix="0" xfId="0">
      <alignment horizontal="center" vertical="center" wrapText="1"/>
    </xf>
    <xf numFmtId="49" fontId="3" fillId="3" borderId="1" applyAlignment="1" pivotButton="0" quotePrefix="0" xfId="0">
      <alignment horizontal="left" vertical="center"/>
    </xf>
    <xf numFmtId="0" fontId="3" fillId="3" borderId="1" applyAlignment="1" pivotButton="0" quotePrefix="0" xfId="0">
      <alignment horizontal="left" vertical="center"/>
    </xf>
    <xf numFmtId="164" fontId="3" fillId="3" borderId="1" applyAlignment="1" pivotButton="0" quotePrefix="0" xfId="0">
      <alignment horizontal="left" vertical="center"/>
    </xf>
    <xf numFmtId="165" fontId="3" fillId="4" borderId="1" applyAlignment="1" pivotButton="0" quotePrefix="0" xfId="0">
      <alignment horizontal="left" vertical="center"/>
    </xf>
    <xf numFmtId="165" fontId="3" fillId="3" borderId="1" applyAlignment="1" pivotButton="0" quotePrefix="0" xfId="0">
      <alignment horizontal="left" vertical="center"/>
    </xf>
    <xf numFmtId="166" fontId="3" fillId="3" borderId="1" applyAlignment="1" pivotButton="0" quotePrefix="0" xfId="0">
      <alignment horizontal="left" vertical="center"/>
    </xf>
    <xf numFmtId="49" fontId="3" fillId="5" borderId="1" applyAlignment="1" pivotButton="0" quotePrefix="0" xfId="0">
      <alignment horizontal="left" vertical="center"/>
    </xf>
    <xf numFmtId="0" fontId="3" fillId="5" borderId="1" applyAlignment="1" pivotButton="0" quotePrefix="0" xfId="0">
      <alignment horizontal="left" vertical="center"/>
    </xf>
    <xf numFmtId="164" fontId="3" fillId="5" borderId="1" applyAlignment="1" pivotButton="0" quotePrefix="0" xfId="0">
      <alignment horizontal="left" vertical="center"/>
    </xf>
    <xf numFmtId="165" fontId="3" fillId="5" borderId="1" applyAlignment="1" pivotButton="0" quotePrefix="0" xfId="0">
      <alignment horizontal="left" vertical="center"/>
    </xf>
    <xf numFmtId="166" fontId="3" fillId="5" borderId="1" applyAlignment="1" pivotButton="0" quotePrefix="0" xfId="0">
      <alignment horizontal="left" vertical="center"/>
    </xf>
    <xf numFmtId="0" fontId="4" fillId="6" borderId="1" applyAlignment="1" pivotButton="0" quotePrefix="0" xfId="0">
      <alignment horizontal="left" vertical="center"/>
    </xf>
    <xf numFmtId="165" fontId="4" fillId="6" borderId="1" applyAlignment="1" pivotButton="0" quotePrefix="0" xfId="0">
      <alignment horizontal="left" vertical="center"/>
    </xf>
    <xf numFmtId="166" fontId="4" fillId="6" borderId="1" applyAlignment="1" pivotButton="0" quotePrefix="0" xfId="0">
      <alignment horizontal="left" vertical="center"/>
    </xf>
    <xf numFmtId="0" fontId="4" fillId="6" borderId="1" pivotButton="0" quotePrefix="0" xfId="0"/>
    <xf numFmtId="0" fontId="2" fillId="7" borderId="1" applyAlignment="1" pivotButton="0" quotePrefix="0" xfId="0">
      <alignment horizontal="center" vertical="center" wrapText="1"/>
    </xf>
    <xf numFmtId="0" fontId="5" fillId="3" borderId="1" applyAlignment="1" pivotButton="0" quotePrefix="0" xfId="0">
      <alignment horizontal="left" vertical="center"/>
    </xf>
    <xf numFmtId="165" fontId="4" fillId="4" borderId="1" applyAlignment="1" pivotButton="0" quotePrefix="0" xfId="0">
      <alignment horizontal="right" vertical="center"/>
    </xf>
    <xf numFmtId="0" fontId="5" fillId="5" borderId="1" applyAlignment="1" pivotButton="0" quotePrefix="0" xfId="0">
      <alignment horizontal="left" vertical="center"/>
    </xf>
    <xf numFmtId="166" fontId="4" fillId="4" borderId="1" applyAlignment="1" pivotButton="0" quotePrefix="0" xfId="0">
      <alignment horizontal="right" vertical="center"/>
    </xf>
    <xf numFmtId="1" fontId="4" fillId="4" borderId="1" applyAlignment="1" pivotButton="0" quotePrefix="0" xfId="0">
      <alignment horizontal="right" vertical="center"/>
    </xf>
    <xf numFmtId="0" fontId="2" fillId="7" borderId="1" pivotButton="0" quotePrefix="0" xfId="0"/>
    <xf numFmtId="165" fontId="3" fillId="3" borderId="1" pivotButton="0" quotePrefix="0" xfId="0"/>
    <xf numFmtId="165" fontId="3" fillId="5" borderId="1" pivotButton="0" quotePrefix="0" xfId="0"/>
    <xf numFmtId="0" fontId="3" fillId="0" borderId="1" pivotButton="0" quotePrefix="0" xfId="0"/>
    <xf numFmtId="0" fontId="2" fillId="7" borderId="1" applyAlignment="1" pivotButton="0" quotePrefix="0" xfId="0">
      <alignment horizontal="left" vertical="center"/>
    </xf>
    <xf numFmtId="0" fontId="3" fillId="3" borderId="1" applyAlignment="1" pivotButton="0" quotePrefix="0" xfId="0">
      <alignment horizontal="left" vertical="center" wrapText="1"/>
    </xf>
    <xf numFmtId="0" fontId="3" fillId="5" borderId="1"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hidden="0"/>
  </cellStyles>
  <dxfs count="2">
    <dxf>
      <font>
        <name val="Calibri"/>
        <b val="1"/>
        <color rgb="0016A34A"/>
        <sz val="10"/>
      </font>
      <fill>
        <patternFill patternType="solid">
          <fgColor rgb="00DCFCE7"/>
        </patternFill>
      </fill>
    </dxf>
    <dxf>
      <font>
        <name val="Calibri"/>
        <b val="1"/>
        <color rgb="00DC2626"/>
        <sz val="10"/>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Provision vs Charges réelles par locataire</a:t>
            </a:r>
          </a:p>
        </rich>
      </tx>
    </title>
    <plotArea>
      <barChart>
        <barDir val="col"/>
        <grouping val="clustered"/>
        <ser>
          <idx val="0"/>
          <order val="0"/>
          <tx>
            <strRef>
              <f>'Synthèse'!B14</f>
            </strRef>
          </tx>
          <spPr>
            <a:solidFill xmlns:a="http://schemas.openxmlformats.org/drawingml/2006/main">
              <a:srgbClr val="0E7490"/>
            </a:solidFill>
            <a:ln xmlns:a="http://schemas.openxmlformats.org/drawingml/2006/main">
              <a:prstDash val="solid"/>
            </a:ln>
          </spPr>
          <cat>
            <numRef>
              <f>'Synthèse'!$A$15:$A$24</f>
            </numRef>
          </cat>
          <val>
            <numRef>
              <f>'Synthèse'!$B$15:$B$24</f>
            </numRef>
          </val>
        </ser>
        <ser>
          <idx val="1"/>
          <order val="1"/>
          <tx>
            <strRef>
              <f>'Synthèse'!C14</f>
            </strRef>
          </tx>
          <spPr>
            <a:solidFill xmlns:a="http://schemas.openxmlformats.org/drawingml/2006/main">
              <a:srgbClr val="F59E0B"/>
            </a:solidFill>
            <a:ln xmlns:a="http://schemas.openxmlformats.org/drawingml/2006/main">
              <a:prstDash val="solid"/>
            </a:ln>
          </spPr>
          <cat>
            <numRef>
              <f>'Synthèse'!$A$15:$A$24</f>
            </numRef>
          </cat>
          <val>
            <numRef>
              <f>'Synthèse'!$C$15:$C$24</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Locataire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Meublé / Vide</a:t>
            </a:r>
          </a:p>
        </rich>
      </tx>
    </title>
    <plotArea>
      <pieChart>
        <varyColors val="1"/>
        <ser>
          <idx val="0"/>
          <order val="0"/>
          <tx>
            <strRef>
              <f>'Synthèse'!B26</f>
            </strRef>
          </tx>
          <spPr>
            <a:ln xmlns:a="http://schemas.openxmlformats.org/drawingml/2006/main">
              <a:prstDash val="solid"/>
            </a:ln>
          </spPr>
          <dPt>
            <idx val="0"/>
            <spPr>
              <a:solidFill xmlns:a="http://schemas.openxmlformats.org/drawingml/2006/main">
                <a:srgbClr val="0E7490"/>
              </a:solidFill>
              <a:ln xmlns:a="http://schemas.openxmlformats.org/drawingml/2006/main">
                <a:prstDash val="solid"/>
              </a:ln>
            </spPr>
          </dPt>
          <dPt>
            <idx val="1"/>
            <spPr>
              <a:solidFill xmlns:a="http://schemas.openxmlformats.org/drawingml/2006/main">
                <a:srgbClr val="F59E0B"/>
              </a:solidFill>
              <a:ln xmlns:a="http://schemas.openxmlformats.org/drawingml/2006/main">
                <a:prstDash val="solid"/>
              </a:ln>
            </spPr>
          </dPt>
          <cat>
            <numRef>
              <f>'Synthèse'!$A$27:$A$28</f>
            </numRef>
          </cat>
          <val>
            <numRef>
              <f>'Synthèse'!$B$27:$B$28</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2</row>
      <rowOff>0</rowOff>
    </from>
    <ext cx="7920000" cy="46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19</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O14"/>
  <sheetViews>
    <sheetView workbookViewId="0">
      <pane ySplit="2" topLeftCell="A3" activePane="bottomLeft" state="frozen"/>
      <selection pane="bottomLeft" activeCell="A1" sqref="A1"/>
    </sheetView>
  </sheetViews>
  <sheetFormatPr baseColWidth="8" defaultRowHeight="15"/>
  <cols>
    <col width="12" customWidth="1" min="1" max="1"/>
    <col width="20" customWidth="1" min="2" max="2"/>
    <col width="26" customWidth="1" min="3" max="3"/>
    <col width="18" customWidth="1" min="4" max="4"/>
    <col width="12" customWidth="1" min="5" max="5"/>
    <col width="14" customWidth="1" min="6" max="6"/>
    <col width="14" customWidth="1" min="7" max="7"/>
    <col width="18" customWidth="1" min="8" max="8"/>
    <col width="18" customWidth="1" min="9" max="9"/>
    <col width="16" customWidth="1" min="10" max="10"/>
    <col width="16" customWidth="1" min="11" max="11"/>
    <col width="18" customWidth="1" min="12" max="12"/>
    <col width="22" customWidth="1" min="13" max="13"/>
    <col width="14" customWidth="1" min="14" max="14"/>
    <col width="22" customWidth="1" min="15" max="15"/>
  </cols>
  <sheetData>
    <row r="1" ht="30" customHeight="1">
      <c r="A1" s="1" t="inlineStr">
        <is>
          <t>Provision pour Charges Mensuelles — Suivi par Locataire</t>
        </is>
      </c>
    </row>
    <row r="2" ht="36" customHeight="1">
      <c r="A2" s="2" t="inlineStr">
        <is>
          <t>ID Contrat</t>
        </is>
      </c>
      <c r="B2" s="2" t="inlineStr">
        <is>
          <t>Locataire</t>
        </is>
      </c>
      <c r="C2" s="2" t="inlineStr">
        <is>
          <t>Adresse du bien</t>
        </is>
      </c>
      <c r="D2" s="2" t="inlineStr">
        <is>
          <t>Ville</t>
        </is>
      </c>
      <c r="E2" s="2" t="inlineStr">
        <is>
          <t>Type de bail</t>
        </is>
      </c>
      <c r="F2" s="2" t="inlineStr">
        <is>
          <t>Date de début</t>
        </is>
      </c>
      <c r="G2" s="2" t="inlineStr">
        <is>
          <t>Loyer HC (€)</t>
        </is>
      </c>
      <c r="H2" s="2" t="inlineStr">
        <is>
          <t>Provision charges (€)</t>
        </is>
      </c>
      <c r="I2" s="2" t="inlineStr">
        <is>
          <t>Charges réelles (€)</t>
        </is>
      </c>
      <c r="J2" s="2" t="inlineStr">
        <is>
          <t>Écart mensuel (€)</t>
        </is>
      </c>
      <c r="K2" s="2" t="inlineStr">
        <is>
          <t>Taux provision (%)</t>
        </is>
      </c>
      <c r="L2" s="2" t="inlineStr">
        <is>
          <t>Dépôt de garantie (€)</t>
        </is>
      </c>
      <c r="M2" s="2" t="inlineStr">
        <is>
          <t>Gestionnaire / Bailleur</t>
        </is>
      </c>
      <c r="N2" s="2" t="inlineStr">
        <is>
          <t>Révision IRL</t>
        </is>
      </c>
      <c r="O2" s="2" t="inlineStr">
        <is>
          <t>Commentaire</t>
        </is>
      </c>
    </row>
    <row r="3">
      <c r="A3" s="3" t="inlineStr">
        <is>
          <t>C-2601</t>
        </is>
      </c>
      <c r="B3" s="4" t="inlineStr">
        <is>
          <t>Camille Durand</t>
        </is>
      </c>
      <c r="C3" s="4" t="inlineStr">
        <is>
          <t>12 rue de la République</t>
        </is>
      </c>
      <c r="D3" s="4" t="inlineStr">
        <is>
          <t>69002 Lyon</t>
        </is>
      </c>
      <c r="E3" s="4" t="inlineStr">
        <is>
          <t>vide</t>
        </is>
      </c>
      <c r="F3" s="5" t="inlineStr">
        <is>
          <t>01/03/2026</t>
        </is>
      </c>
      <c r="G3" s="6" t="n">
        <v>950</v>
      </c>
      <c r="H3" s="6" t="n">
        <v>90</v>
      </c>
      <c r="I3" s="6" t="n">
        <v>85</v>
      </c>
      <c r="J3" s="7">
        <f>H3-I3</f>
        <v/>
      </c>
      <c r="K3" s="8">
        <f>IFERROR(H3/G3,0)</f>
        <v/>
      </c>
      <c r="L3" s="6">
        <f>IF(E3="meublé",G3*2,G3*1)</f>
        <v/>
      </c>
      <c r="M3" s="4" t="inlineStr">
        <is>
          <t>SCI Dumont Immo</t>
        </is>
      </c>
      <c r="N3" s="5" t="inlineStr">
        <is>
          <t>01/07/2026</t>
        </is>
      </c>
      <c r="O3" s="4" t="inlineStr">
        <is>
          <t>RAS</t>
        </is>
      </c>
    </row>
    <row r="4">
      <c r="A4" s="9" t="inlineStr">
        <is>
          <t>C-2602</t>
        </is>
      </c>
      <c r="B4" s="10" t="inlineStr">
        <is>
          <t>Julien Moreau</t>
        </is>
      </c>
      <c r="C4" s="10" t="inlineStr">
        <is>
          <t>8 avenue Victor Hugo</t>
        </is>
      </c>
      <c r="D4" s="10" t="inlineStr">
        <is>
          <t>75116 Paris</t>
        </is>
      </c>
      <c r="E4" s="10" t="inlineStr">
        <is>
          <t>meublé</t>
        </is>
      </c>
      <c r="F4" s="11" t="inlineStr">
        <is>
          <t>15/01/2026</t>
        </is>
      </c>
      <c r="G4" s="6" t="n">
        <v>1200</v>
      </c>
      <c r="H4" s="6" t="n">
        <v>150</v>
      </c>
      <c r="I4" s="6" t="n">
        <v>165</v>
      </c>
      <c r="J4" s="12">
        <f>H4-I4</f>
        <v/>
      </c>
      <c r="K4" s="13">
        <f>IFERROR(H4/G4,0)</f>
        <v/>
      </c>
      <c r="L4" s="6">
        <f>IF(E4="meublé",G4*2,G4*1)</f>
        <v/>
      </c>
      <c r="M4" s="10" t="inlineStr">
        <is>
          <t>Cabinet Haussmann</t>
        </is>
      </c>
      <c r="N4" s="11" t="inlineStr">
        <is>
          <t>01/01/2027</t>
        </is>
      </c>
      <c r="O4" s="10" t="inlineStr">
        <is>
          <t>Sous-provisionné</t>
        </is>
      </c>
    </row>
    <row r="5">
      <c r="A5" s="3" t="inlineStr">
        <is>
          <t>C-2603</t>
        </is>
      </c>
      <c r="B5" s="4" t="inlineStr">
        <is>
          <t>Sophie Lefèvre</t>
        </is>
      </c>
      <c r="C5" s="4" t="inlineStr">
        <is>
          <t>24 cours Gambetta</t>
        </is>
      </c>
      <c r="D5" s="4" t="inlineStr">
        <is>
          <t>33000 Bordeaux</t>
        </is>
      </c>
      <c r="E5" s="4" t="inlineStr">
        <is>
          <t>vide</t>
        </is>
      </c>
      <c r="F5" s="5" t="inlineStr">
        <is>
          <t>01/04/2026</t>
        </is>
      </c>
      <c r="G5" s="6" t="n">
        <v>780</v>
      </c>
      <c r="H5" s="6" t="n">
        <v>80</v>
      </c>
      <c r="I5" s="6" t="n">
        <v>75</v>
      </c>
      <c r="J5" s="7">
        <f>H5-I5</f>
        <v/>
      </c>
      <c r="K5" s="8">
        <f>IFERROR(H5/G5,0)</f>
        <v/>
      </c>
      <c r="L5" s="6">
        <f>IF(E5="meublé",G5*2,G5*1)</f>
        <v/>
      </c>
      <c r="M5" s="4" t="inlineStr">
        <is>
          <t>Agence Garonne</t>
        </is>
      </c>
      <c r="N5" s="5" t="inlineStr">
        <is>
          <t>01/04/2027</t>
        </is>
      </c>
      <c r="O5" s="4" t="inlineStr">
        <is>
          <t>RAS</t>
        </is>
      </c>
    </row>
    <row r="6">
      <c r="A6" s="9" t="inlineStr">
        <is>
          <t>C-2604</t>
        </is>
      </c>
      <c r="B6" s="10" t="inlineStr">
        <is>
          <t>Thomas Bernard</t>
        </is>
      </c>
      <c r="C6" s="10" t="inlineStr">
        <is>
          <t>15 bd de la Libération</t>
        </is>
      </c>
      <c r="D6" s="10" t="inlineStr">
        <is>
          <t>13001 Marseille</t>
        </is>
      </c>
      <c r="E6" s="10" t="inlineStr">
        <is>
          <t>vide</t>
        </is>
      </c>
      <c r="F6" s="11" t="inlineStr">
        <is>
          <t>01/02/2026</t>
        </is>
      </c>
      <c r="G6" s="6" t="n">
        <v>700</v>
      </c>
      <c r="H6" s="6" t="n">
        <v>75</v>
      </c>
      <c r="I6" s="6" t="n">
        <v>90</v>
      </c>
      <c r="J6" s="12">
        <f>H6-I6</f>
        <v/>
      </c>
      <c r="K6" s="13">
        <f>IFERROR(H6/G6,0)</f>
        <v/>
      </c>
      <c r="L6" s="6">
        <f>IF(E6="meublé",G6*2,G6*1)</f>
        <v/>
      </c>
      <c r="M6" s="10" t="inlineStr">
        <is>
          <t>SCI Bernard &amp; Fils</t>
        </is>
      </c>
      <c r="N6" s="11" t="inlineStr">
        <is>
          <t>01/02/2027</t>
        </is>
      </c>
      <c r="O6" s="10" t="inlineStr">
        <is>
          <t>Écart à surveiller</t>
        </is>
      </c>
    </row>
    <row r="7">
      <c r="A7" s="3" t="inlineStr">
        <is>
          <t>C-2605</t>
        </is>
      </c>
      <c r="B7" s="4" t="inlineStr">
        <is>
          <t>Léa Martin</t>
        </is>
      </c>
      <c r="C7" s="4" t="inlineStr">
        <is>
          <t>3 rue Nationale</t>
        </is>
      </c>
      <c r="D7" s="4" t="inlineStr">
        <is>
          <t>59800 Lille</t>
        </is>
      </c>
      <c r="E7" s="4" t="inlineStr">
        <is>
          <t>meublé</t>
        </is>
      </c>
      <c r="F7" s="5" t="inlineStr">
        <is>
          <t>01/05/2026</t>
        </is>
      </c>
      <c r="G7" s="6" t="n">
        <v>850</v>
      </c>
      <c r="H7" s="6" t="n">
        <v>120</v>
      </c>
      <c r="I7" s="6" t="n">
        <v>115</v>
      </c>
      <c r="J7" s="7">
        <f>H7-I7</f>
        <v/>
      </c>
      <c r="K7" s="8">
        <f>IFERROR(H7/G7,0)</f>
        <v/>
      </c>
      <c r="L7" s="6">
        <f>IF(E7="meublé",G7*2,G7*1)</f>
        <v/>
      </c>
      <c r="M7" s="4" t="inlineStr">
        <is>
          <t>Particulier J.Martin</t>
        </is>
      </c>
      <c r="N7" s="5" t="inlineStr">
        <is>
          <t>01/05/2027</t>
        </is>
      </c>
      <c r="O7" s="4" t="inlineStr">
        <is>
          <t>RAS</t>
        </is>
      </c>
    </row>
    <row r="8">
      <c r="A8" s="9" t="inlineStr">
        <is>
          <t>C-2606</t>
        </is>
      </c>
      <c r="B8" s="10" t="inlineStr">
        <is>
          <t>Nicolas Petit</t>
        </is>
      </c>
      <c r="C8" s="10" t="inlineStr">
        <is>
          <t>18 place du Capitole</t>
        </is>
      </c>
      <c r="D8" s="10" t="inlineStr">
        <is>
          <t>31000 Toulouse</t>
        </is>
      </c>
      <c r="E8" s="10" t="inlineStr">
        <is>
          <t>vide</t>
        </is>
      </c>
      <c r="F8" s="11" t="inlineStr">
        <is>
          <t>01/01/2026</t>
        </is>
      </c>
      <c r="G8" s="6" t="n">
        <v>680</v>
      </c>
      <c r="H8" s="6" t="n">
        <v>70</v>
      </c>
      <c r="I8" s="6" t="n">
        <v>68</v>
      </c>
      <c r="J8" s="12">
        <f>H8-I8</f>
        <v/>
      </c>
      <c r="K8" s="13">
        <f>IFERROR(H8/G8,0)</f>
        <v/>
      </c>
      <c r="L8" s="6">
        <f>IF(E8="meublé",G8*2,G8*1)</f>
        <v/>
      </c>
      <c r="M8" s="10" t="inlineStr">
        <is>
          <t>Agence Capitole</t>
        </is>
      </c>
      <c r="N8" s="11" t="inlineStr">
        <is>
          <t>01/01/2027</t>
        </is>
      </c>
      <c r="O8" s="10" t="inlineStr">
        <is>
          <t>RAS</t>
        </is>
      </c>
    </row>
    <row r="9">
      <c r="A9" s="3" t="inlineStr">
        <is>
          <t>C-2607</t>
        </is>
      </c>
      <c r="B9" s="4" t="inlineStr">
        <is>
          <t>Émilie Rousseau</t>
        </is>
      </c>
      <c r="C9" s="4" t="inlineStr">
        <is>
          <t>6 rue Émile Zola</t>
        </is>
      </c>
      <c r="D9" s="4" t="inlineStr">
        <is>
          <t>44000 Nantes</t>
        </is>
      </c>
      <c r="E9" s="4" t="inlineStr">
        <is>
          <t>meublé</t>
        </is>
      </c>
      <c r="F9" s="5" t="inlineStr">
        <is>
          <t>01/03/2026</t>
        </is>
      </c>
      <c r="G9" s="6" t="n">
        <v>920</v>
      </c>
      <c r="H9" s="6" t="n">
        <v>130</v>
      </c>
      <c r="I9" s="6" t="n">
        <v>145</v>
      </c>
      <c r="J9" s="7">
        <f>H9-I9</f>
        <v/>
      </c>
      <c r="K9" s="8">
        <f>IFERROR(H9/G9,0)</f>
        <v/>
      </c>
      <c r="L9" s="6">
        <f>IF(E9="meublé",G9*2,G9*1)</f>
        <v/>
      </c>
      <c r="M9" s="4" t="inlineStr">
        <is>
          <t>SCI Rousseau Loire</t>
        </is>
      </c>
      <c r="N9" s="5" t="inlineStr">
        <is>
          <t>01/03/2027</t>
        </is>
      </c>
      <c r="O9" s="4" t="inlineStr">
        <is>
          <t>Sous-provisionné</t>
        </is>
      </c>
    </row>
    <row r="10">
      <c r="A10" s="9" t="inlineStr">
        <is>
          <t>C-2608</t>
        </is>
      </c>
      <c r="B10" s="10" t="inlineStr">
        <is>
          <t>Antoine Garcia</t>
        </is>
      </c>
      <c r="C10" s="10" t="inlineStr">
        <is>
          <t>10 avenue Jean Médecin</t>
        </is>
      </c>
      <c r="D10" s="10" t="inlineStr">
        <is>
          <t>06000 Nice</t>
        </is>
      </c>
      <c r="E10" s="10" t="inlineStr">
        <is>
          <t>vide</t>
        </is>
      </c>
      <c r="F10" s="11" t="inlineStr">
        <is>
          <t>15/02/2026</t>
        </is>
      </c>
      <c r="G10" s="6" t="n">
        <v>650</v>
      </c>
      <c r="H10" s="6" t="n">
        <v>65</v>
      </c>
      <c r="I10" s="6" t="n">
        <v>60</v>
      </c>
      <c r="J10" s="12">
        <f>H10-I10</f>
        <v/>
      </c>
      <c r="K10" s="13">
        <f>IFERROR(H10/G10,0)</f>
        <v/>
      </c>
      <c r="L10" s="6">
        <f>IF(E10="meublé",G10*2,G10*1)</f>
        <v/>
      </c>
      <c r="M10" s="10" t="inlineStr">
        <is>
          <t>Cabinet Azur Gestion</t>
        </is>
      </c>
      <c r="N10" s="11" t="inlineStr">
        <is>
          <t>01/02/2027</t>
        </is>
      </c>
      <c r="O10" s="10" t="inlineStr">
        <is>
          <t>RAS</t>
        </is>
      </c>
    </row>
    <row r="11">
      <c r="A11" s="3" t="inlineStr">
        <is>
          <t>C-2609</t>
        </is>
      </c>
      <c r="B11" s="4" t="inlineStr">
        <is>
          <t>Marie Fontaine</t>
        </is>
      </c>
      <c r="C11" s="4" t="inlineStr">
        <is>
          <t>22 rue du Faubourg</t>
        </is>
      </c>
      <c r="D11" s="4" t="inlineStr">
        <is>
          <t>67000 Strasbourg</t>
        </is>
      </c>
      <c r="E11" s="4" t="inlineStr">
        <is>
          <t>meublé</t>
        </is>
      </c>
      <c r="F11" s="5" t="inlineStr">
        <is>
          <t>01/06/2026</t>
        </is>
      </c>
      <c r="G11" s="6" t="n">
        <v>1050</v>
      </c>
      <c r="H11" s="6" t="n">
        <v>140</v>
      </c>
      <c r="I11" s="6" t="n">
        <v>150</v>
      </c>
      <c r="J11" s="7">
        <f>H11-I11</f>
        <v/>
      </c>
      <c r="K11" s="8">
        <f>IFERROR(H11/G11,0)</f>
        <v/>
      </c>
      <c r="L11" s="6">
        <f>IF(E11="meublé",G11*2,G11*1)</f>
        <v/>
      </c>
      <c r="M11" s="4" t="inlineStr">
        <is>
          <t>SCI Fontaine Est</t>
        </is>
      </c>
      <c r="N11" s="5" t="inlineStr">
        <is>
          <t>01/06/2027</t>
        </is>
      </c>
      <c r="O11" s="4" t="inlineStr">
        <is>
          <t>Contrôle annuel prévu</t>
        </is>
      </c>
    </row>
    <row r="12">
      <c r="A12" s="9" t="inlineStr">
        <is>
          <t>C-2610</t>
        </is>
      </c>
      <c r="B12" s="10" t="inlineStr">
        <is>
          <t>Pierre Chevalier</t>
        </is>
      </c>
      <c r="C12" s="10" t="inlineStr">
        <is>
          <t>5 allée des Roses</t>
        </is>
      </c>
      <c r="D12" s="10" t="inlineStr">
        <is>
          <t>69006 Lyon</t>
        </is>
      </c>
      <c r="E12" s="10" t="inlineStr">
        <is>
          <t>vide</t>
        </is>
      </c>
      <c r="F12" s="11" t="inlineStr">
        <is>
          <t>01/04/2026</t>
        </is>
      </c>
      <c r="G12" s="6" t="n">
        <v>820</v>
      </c>
      <c r="H12" s="6" t="n">
        <v>85</v>
      </c>
      <c r="I12" s="6" t="n">
        <v>82</v>
      </c>
      <c r="J12" s="12">
        <f>H12-I12</f>
        <v/>
      </c>
      <c r="K12" s="13">
        <f>IFERROR(H12/G12,0)</f>
        <v/>
      </c>
      <c r="L12" s="6">
        <f>IF(E12="meublé",G12*2,G12*1)</f>
        <v/>
      </c>
      <c r="M12" s="10" t="inlineStr">
        <is>
          <t>Agence Lumières</t>
        </is>
      </c>
      <c r="N12" s="11" t="inlineStr">
        <is>
          <t>01/04/2027</t>
        </is>
      </c>
      <c r="O12" s="10" t="inlineStr">
        <is>
          <t>RAS</t>
        </is>
      </c>
    </row>
    <row r="13">
      <c r="A13" s="14" t="inlineStr">
        <is>
          <t>TOTAUX / MOYENNES</t>
        </is>
      </c>
      <c r="B13" s="14" t="n"/>
      <c r="C13" s="14" t="n"/>
      <c r="D13" s="14" t="n"/>
      <c r="E13" s="14" t="n"/>
      <c r="F13" s="14" t="n"/>
      <c r="G13" s="15">
        <f>SUM(G3:G12)</f>
        <v/>
      </c>
      <c r="H13" s="15">
        <f>SUM(H3:H12)</f>
        <v/>
      </c>
      <c r="I13" s="15">
        <f>SUM(I3:I12)</f>
        <v/>
      </c>
      <c r="J13" s="15">
        <f>SUM(J3:J12)</f>
        <v/>
      </c>
      <c r="K13" s="16">
        <f>IFERROR(AVERAGE(K3:K12),0)</f>
        <v/>
      </c>
      <c r="L13" s="15">
        <f>SUM(L3:L12)</f>
        <v/>
      </c>
      <c r="M13" s="14" t="n"/>
      <c r="N13" s="14" t="n"/>
      <c r="O13" s="14" t="n"/>
    </row>
    <row r="14">
      <c r="A14" s="17" t="inlineStr">
        <is>
          <t>STATISTIQUES</t>
        </is>
      </c>
      <c r="B14" s="17" t="inlineStr">
        <is>
          <t>Meublés :</t>
        </is>
      </c>
      <c r="C14" s="17">
        <f>COUNTIF(E3:E12,"meublé")</f>
        <v/>
      </c>
      <c r="D14" s="17" t="inlineStr">
        <is>
          <t>Vides :</t>
        </is>
      </c>
      <c r="E14" s="17">
        <f>COUNTIF(E3:E12,"vide")</f>
        <v/>
      </c>
      <c r="F14" s="17" t="inlineStr">
        <is>
          <t>Sous-provisionnés :</t>
        </is>
      </c>
      <c r="G14" s="17">
        <f>COUNTIF(J3:J12,"&lt;0")</f>
        <v/>
      </c>
    </row>
  </sheetData>
  <mergeCells count="1">
    <mergeCell ref="A1:O1"/>
  </mergeCells>
  <conditionalFormatting sqref="J3:J12">
    <cfRule type="expression" priority="1" dxfId="0" stopIfTrue="0">
      <formula>J3&gt;=0</formula>
    </cfRule>
    <cfRule type="expression" priority="2" dxfId="1" stopIfTrue="0">
      <formula>J3&lt;0</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28"/>
  <sheetViews>
    <sheetView workbookViewId="0">
      <pane ySplit="2" topLeftCell="A3" activePane="bottomLeft" state="frozen"/>
      <selection pane="bottomLeft" activeCell="A1" sqref="A1"/>
    </sheetView>
  </sheetViews>
  <sheetFormatPr baseColWidth="8" defaultRowHeight="15"/>
  <cols>
    <col width="36" customWidth="1" min="1" max="1"/>
    <col width="22" customWidth="1" min="2" max="2"/>
    <col width="22" customWidth="1" min="3" max="3"/>
    <col width="4" customWidth="1" min="4" max="4"/>
  </cols>
  <sheetData>
    <row r="1" ht="30" customHeight="1">
      <c r="A1" s="1" t="inlineStr">
        <is>
          <t>Synthèse — Provisions pour Charges Locatives 2026</t>
        </is>
      </c>
    </row>
    <row r="2"/>
    <row r="3">
      <c r="A3" s="18" t="inlineStr">
        <is>
          <t>Indicateur</t>
        </is>
      </c>
      <c r="B3" s="18" t="inlineStr">
        <is>
          <t>Valeur</t>
        </is>
      </c>
    </row>
    <row r="4">
      <c r="A4" s="19" t="inlineStr">
        <is>
          <t>Total provisions encaissées (€)</t>
        </is>
      </c>
      <c r="B4" s="20">
        <f>SUM(Charges_mensuelles!H3:H12)</f>
        <v/>
      </c>
    </row>
    <row r="5">
      <c r="A5" s="21" t="inlineStr">
        <is>
          <t>Total charges récupérables réelles (€)</t>
        </is>
      </c>
      <c r="B5" s="20">
        <f>SUM(Charges_mensuelles!I3:I12)</f>
        <v/>
      </c>
    </row>
    <row r="6">
      <c r="A6" s="19" t="inlineStr">
        <is>
          <t>Solde global (€)</t>
        </is>
      </c>
      <c r="B6" s="20">
        <f>SUM(Charges_mensuelles!H3:H12)-SUM(Charges_mensuelles!I3:I12)</f>
        <v/>
      </c>
    </row>
    <row r="7">
      <c r="A7" s="21" t="inlineStr">
        <is>
          <t>Taux moyen de provision (%)</t>
        </is>
      </c>
      <c r="B7" s="22">
        <f>IFERROR(AVERAGE(Charges_mensuelles!K3:K12),0)</f>
        <v/>
      </c>
    </row>
    <row r="8">
      <c r="A8" s="19" t="inlineStr">
        <is>
          <t>Nombre de baux meublés</t>
        </is>
      </c>
      <c r="B8" s="23">
        <f>COUNTIF(Charges_mensuelles!E3:E12,"meublé")</f>
        <v/>
      </c>
    </row>
    <row r="9">
      <c r="A9" s="21" t="inlineStr">
        <is>
          <t>Nombre de baux vides</t>
        </is>
      </c>
      <c r="B9" s="23">
        <f>COUNTIF(Charges_mensuelles!E3:E12,"vide")</f>
        <v/>
      </c>
    </row>
    <row r="10">
      <c r="A10" s="19" t="inlineStr">
        <is>
          <t>Dossiers sous-provisionnés</t>
        </is>
      </c>
      <c r="B10" s="23">
        <f>COUNTIF(Charges_mensuelles!J3:J12,"&lt;0")</f>
        <v/>
      </c>
    </row>
    <row r="11">
      <c r="A11" s="21" t="inlineStr">
        <is>
          <t>Loyer HC moyen (€)</t>
        </is>
      </c>
      <c r="B11" s="20">
        <f>IFERROR(AVERAGE(Charges_mensuelles!G3:G12),0)</f>
        <v/>
      </c>
    </row>
    <row r="12"/>
    <row r="13"/>
    <row r="14">
      <c r="A14" s="24" t="inlineStr">
        <is>
          <t>Locataire</t>
        </is>
      </c>
      <c r="B14" s="24" t="inlineStr">
        <is>
          <t>Provision (€)</t>
        </is>
      </c>
      <c r="C14" s="24" t="inlineStr">
        <is>
          <t>Charges réelles (€)</t>
        </is>
      </c>
    </row>
    <row r="15">
      <c r="A15" s="4" t="inlineStr">
        <is>
          <t>Camille Durand</t>
        </is>
      </c>
      <c r="B15" s="25" t="n">
        <v>90</v>
      </c>
      <c r="C15" s="25" t="n">
        <v>85</v>
      </c>
    </row>
    <row r="16">
      <c r="A16" s="10" t="inlineStr">
        <is>
          <t>Julien Moreau</t>
        </is>
      </c>
      <c r="B16" s="26" t="n">
        <v>150</v>
      </c>
      <c r="C16" s="26" t="n">
        <v>165</v>
      </c>
    </row>
    <row r="17">
      <c r="A17" s="4" t="inlineStr">
        <is>
          <t>Sophie Lefèvre</t>
        </is>
      </c>
      <c r="B17" s="25" t="n">
        <v>80</v>
      </c>
      <c r="C17" s="25" t="n">
        <v>75</v>
      </c>
    </row>
    <row r="18">
      <c r="A18" s="10" t="inlineStr">
        <is>
          <t>Thomas Bernard</t>
        </is>
      </c>
      <c r="B18" s="26" t="n">
        <v>75</v>
      </c>
      <c r="C18" s="26" t="n">
        <v>90</v>
      </c>
    </row>
    <row r="19">
      <c r="A19" s="4" t="inlineStr">
        <is>
          <t>Léa Martin</t>
        </is>
      </c>
      <c r="B19" s="25" t="n">
        <v>120</v>
      </c>
      <c r="C19" s="25" t="n">
        <v>115</v>
      </c>
    </row>
    <row r="20">
      <c r="A20" s="10" t="inlineStr">
        <is>
          <t>Nicolas Petit</t>
        </is>
      </c>
      <c r="B20" s="26" t="n">
        <v>70</v>
      </c>
      <c r="C20" s="26" t="n">
        <v>68</v>
      </c>
    </row>
    <row r="21">
      <c r="A21" s="4" t="inlineStr">
        <is>
          <t>Émilie Rousseau</t>
        </is>
      </c>
      <c r="B21" s="25" t="n">
        <v>130</v>
      </c>
      <c r="C21" s="25" t="n">
        <v>145</v>
      </c>
    </row>
    <row r="22">
      <c r="A22" s="10" t="inlineStr">
        <is>
          <t>Antoine Garcia</t>
        </is>
      </c>
      <c r="B22" s="26" t="n">
        <v>65</v>
      </c>
      <c r="C22" s="26" t="n">
        <v>60</v>
      </c>
    </row>
    <row r="23">
      <c r="A23" s="4" t="inlineStr">
        <is>
          <t>Marie Fontaine</t>
        </is>
      </c>
      <c r="B23" s="25" t="n">
        <v>140</v>
      </c>
      <c r="C23" s="25" t="n">
        <v>150</v>
      </c>
    </row>
    <row r="24">
      <c r="A24" s="10" t="inlineStr">
        <is>
          <t>Pierre Chevalier</t>
        </is>
      </c>
      <c r="B24" s="26" t="n">
        <v>85</v>
      </c>
      <c r="C24" s="26" t="n">
        <v>82</v>
      </c>
    </row>
    <row r="25"/>
    <row r="26">
      <c r="A26" s="24" t="inlineStr">
        <is>
          <t>Type de bail</t>
        </is>
      </c>
      <c r="B26" s="24" t="inlineStr">
        <is>
          <t>Nombre</t>
        </is>
      </c>
    </row>
    <row r="27">
      <c r="A27" s="27" t="inlineStr">
        <is>
          <t>Meublé</t>
        </is>
      </c>
      <c r="B27" s="27">
        <f>COUNTIF(Charges_mensuelles!E3:E12,"meublé")</f>
        <v/>
      </c>
    </row>
    <row r="28">
      <c r="A28" s="27" t="inlineStr">
        <is>
          <t>Vide</t>
        </is>
      </c>
      <c r="B28" s="27">
        <f>COUNTIF(Charges_mensuelles!E3:E12,"vide")</f>
        <v/>
      </c>
    </row>
  </sheetData>
  <mergeCells count="1">
    <mergeCell ref="A1:H1"/>
  </mergeCells>
  <conditionalFormatting sqref="B6">
    <cfRule type="expression" priority="1" dxfId="0" stopIfTrue="0">
      <formula>B6&gt;=0</formula>
    </cfRule>
    <cfRule type="expression" priority="2" dxfId="1" stopIfTrue="0">
      <formula>B6&lt;0</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36" customWidth="1" min="1" max="1"/>
    <col width="28" customWidth="1" min="2" max="2"/>
    <col width="28" customWidth="1" min="3" max="3"/>
    <col width="28" customWidth="1" min="4" max="4"/>
  </cols>
  <sheetData>
    <row r="1" ht="30" customHeight="1">
      <c r="A1" s="1" t="inlineStr">
        <is>
          <t>Mode d'emploi — Provision pour Charges Mensuelles</t>
        </is>
      </c>
    </row>
    <row r="2"/>
    <row r="3" ht="22" customHeight="1">
      <c r="A3" s="28" t="inlineStr">
        <is>
          <t>PRINCIPE GÉNÉRAL</t>
        </is>
      </c>
      <c r="B3" s="31" t="n"/>
      <c r="C3" s="31" t="n"/>
      <c r="D3" s="32" t="n"/>
    </row>
    <row r="4" ht="30" customHeight="1">
      <c r="A4" s="29" t="inlineStr">
        <is>
          <t>La provision pour charges est une avance mensuelle versée par le locataire au bailleur pour couvrir les dépenses récupérables (eau, ascenseur, entretien des parties communes…). Elle est obligatoirement régularisée au moins une fois par an sur la base des charges réelles.</t>
        </is>
      </c>
      <c r="B4" s="31" t="n"/>
      <c r="C4" s="31" t="n"/>
      <c r="D4" s="32" t="n"/>
    </row>
    <row r="5" ht="30" customHeight="1">
      <c r="A5" s="30" t="inlineStr">
        <is>
          <t>Référence légale : Décret n° 87-713 du 26 août 1987 fixant la liste des charges récupérables (loi du 6 juillet 1989, article 23).</t>
        </is>
      </c>
      <c r="B5" s="31" t="n"/>
      <c r="C5" s="31" t="n"/>
      <c r="D5" s="32" t="n"/>
    </row>
    <row r="6" ht="22" customHeight="1">
      <c r="A6" s="28" t="inlineStr">
        <is>
          <t>FEUILLE 1 — Charges_mensuelles</t>
        </is>
      </c>
      <c r="B6" s="31" t="n"/>
      <c r="C6" s="31" t="n"/>
      <c r="D6" s="32" t="n"/>
    </row>
    <row r="7" ht="30" customHeight="1">
      <c r="A7" s="21" t="inlineStr">
        <is>
          <t>ID Contrat</t>
        </is>
      </c>
      <c r="B7" s="30" t="inlineStr">
        <is>
          <t>Identifiant unique du bail (ex : C-2601).</t>
        </is>
      </c>
      <c r="C7" s="31" t="n"/>
      <c r="D7" s="32" t="n"/>
    </row>
    <row r="8" ht="30" customHeight="1">
      <c r="A8" s="19" t="inlineStr">
        <is>
          <t>Loyer HC (€)</t>
        </is>
      </c>
      <c r="B8" s="29" t="inlineStr">
        <is>
          <t>Loyer hors charges mensuel. Cellule de saisie (fond jaune pâle).</t>
        </is>
      </c>
      <c r="C8" s="31" t="n"/>
      <c r="D8" s="32" t="n"/>
    </row>
    <row r="9" ht="30" customHeight="1">
      <c r="A9" s="21" t="inlineStr">
        <is>
          <t>Provision charges (€)</t>
        </is>
      </c>
      <c r="B9" s="30" t="inlineStr">
        <is>
          <t>Montant mensuel provisionné pour les charges récupérables (fond jaune pâle).</t>
        </is>
      </c>
      <c r="C9" s="31" t="n"/>
      <c r="D9" s="32" t="n"/>
    </row>
    <row r="10" ht="30" customHeight="1">
      <c r="A10" s="19" t="inlineStr">
        <is>
          <t>Charges réelles (€)</t>
        </is>
      </c>
      <c r="B10" s="29" t="inlineStr">
        <is>
          <t>Charges récupérables réellement constatées sur le mois (fond jaune pâle).</t>
        </is>
      </c>
      <c r="C10" s="31" t="n"/>
      <c r="D10" s="32" t="n"/>
    </row>
    <row r="11" ht="30" customHeight="1">
      <c r="A11" s="21" t="inlineStr">
        <is>
          <t>Écart mensuel (€)</t>
        </is>
      </c>
      <c r="B11" s="30">
        <f> Provision – Charges réelles. Vert si ≥ 0 (sur-provisionnement), rouge si &lt; 0 (sous-provisionnement).</f>
        <v/>
      </c>
      <c r="C11" s="31" t="n"/>
      <c r="D11" s="32" t="n"/>
    </row>
    <row r="12" ht="30" customHeight="1">
      <c r="A12" s="19" t="inlineStr">
        <is>
          <t>Taux provision (%)</t>
        </is>
      </c>
      <c r="B12" s="29">
        <f> Provision / Loyer HC. Indicateur du poids des charges par rapport au loyer.</f>
        <v/>
      </c>
      <c r="C12" s="31" t="n"/>
      <c r="D12" s="32" t="n"/>
    </row>
    <row r="13" ht="30" customHeight="1">
      <c r="A13" s="21" t="inlineStr">
        <is>
          <t>Dépôt de garantie (€)</t>
        </is>
      </c>
      <c r="B13" s="30" t="inlineStr">
        <is>
          <t>Calculé automatiquement : 1 mois de loyer HC pour un bail vide, 2 mois pour un bail meublé.</t>
        </is>
      </c>
      <c r="C13" s="31" t="n"/>
      <c r="D13" s="32" t="n"/>
    </row>
    <row r="14" ht="30" customHeight="1">
      <c r="A14" s="19" t="inlineStr">
        <is>
          <t>Révision IRL</t>
        </is>
      </c>
      <c r="B14" s="29" t="inlineStr">
        <is>
          <t>Date de la prochaine révision annuelle selon l'Indice de Référence des Loyers (IRL).</t>
        </is>
      </c>
      <c r="C14" s="31" t="n"/>
      <c r="D14" s="32" t="n"/>
    </row>
    <row r="15" ht="22" customHeight="1">
      <c r="A15" s="28" t="inlineStr">
        <is>
          <t>FEUILLE 2 — Synthèse</t>
        </is>
      </c>
      <c r="B15" s="31" t="n"/>
      <c r="C15" s="31" t="n"/>
      <c r="D15" s="32" t="n"/>
    </row>
    <row r="16" ht="30" customHeight="1">
      <c r="A16" s="29" t="inlineStr">
        <is>
          <t>Tableau de bord global : totaux, moyennes, répartition meublé/vide, dossiers sous-provisionnés. Graphiques : histogramme provision vs charges réelles, camembert meublé/vide.</t>
        </is>
      </c>
      <c r="B16" s="31" t="n"/>
      <c r="C16" s="31" t="n"/>
      <c r="D16" s="32" t="n"/>
    </row>
    <row r="17" ht="22" customHeight="1">
      <c r="A17" s="28" t="inlineStr">
        <is>
          <t>BONNES PRATIQUES</t>
        </is>
      </c>
      <c r="B17" s="31" t="n"/>
      <c r="C17" s="31" t="n"/>
      <c r="D17" s="32" t="n"/>
    </row>
    <row r="18" ht="30" customHeight="1">
      <c r="A18" s="29" t="inlineStr">
        <is>
          <t>1. Ajustez la provision chaque année après régularisation (loi ALUR : délai max 1 an + 1 mois).</t>
        </is>
      </c>
      <c r="B18" s="31" t="n"/>
      <c r="C18" s="31" t="n"/>
      <c r="D18" s="32" t="n"/>
    </row>
    <row r="19" ht="30" customHeight="1">
      <c r="A19" s="30" t="inlineStr">
        <is>
          <t>2. Conservez tous les justificatifs de charges récupérables (factures, relevés de compteur).</t>
        </is>
      </c>
      <c r="B19" s="31" t="n"/>
      <c r="C19" s="31" t="n"/>
      <c r="D19" s="32" t="n"/>
    </row>
    <row r="20" ht="30" customHeight="1">
      <c r="A20" s="29" t="inlineStr">
        <is>
          <t>3. Distinguez charges récupérables (décret 1987) et charges non récupérables (grosses réparations, honoraires de gestion).</t>
        </is>
      </c>
      <c r="B20" s="31" t="n"/>
      <c r="C20" s="31" t="n"/>
      <c r="D20" s="32" t="n"/>
    </row>
    <row r="21" ht="30" customHeight="1">
      <c r="A21" s="30" t="inlineStr">
        <is>
          <t>4. En cas de sous-provisionnement répété, négociez une révision de la provision avec le locataire.</t>
        </is>
      </c>
      <c r="B21" s="31" t="n"/>
      <c r="C21" s="31" t="n"/>
      <c r="D21" s="32" t="n"/>
    </row>
    <row r="22" ht="30" customHeight="1">
      <c r="A22" s="29" t="inlineStr">
        <is>
          <t>5. Pour les copropriétés, basez-vous sur le budget prévisionnel voté en assemblée générale.</t>
        </is>
      </c>
      <c r="B22" s="31" t="n"/>
      <c r="C22" s="31" t="n"/>
      <c r="D22" s="32" t="n"/>
    </row>
    <row r="23" ht="22" customHeight="1">
      <c r="A23" s="28" t="inlineStr">
        <is>
          <t>LÉGENDE DES COULEURS</t>
        </is>
      </c>
      <c r="B23" s="31" t="n"/>
      <c r="C23" s="31" t="n"/>
      <c r="D23" s="32" t="n"/>
    </row>
    <row r="24" ht="30" customHeight="1">
      <c r="A24" s="19" t="inlineStr">
        <is>
          <t>Fond jaune pâle (#FFFBEB)</t>
        </is>
      </c>
      <c r="B24" s="29" t="inlineStr">
        <is>
          <t>Cellule de saisie — valeur à renseigner par l'utilisateur.</t>
        </is>
      </c>
      <c r="C24" s="31" t="n"/>
      <c r="D24" s="32" t="n"/>
    </row>
    <row r="25" ht="30" customHeight="1">
      <c r="A25" s="21" t="inlineStr">
        <is>
          <t>Fond vert (#DCFCE7)</t>
        </is>
      </c>
      <c r="B25" s="30" t="inlineStr">
        <is>
          <t>Écart mensuel positif : la provision couvre les charges réelles.</t>
        </is>
      </c>
      <c r="C25" s="31" t="n"/>
      <c r="D25" s="32" t="n"/>
    </row>
    <row r="26" ht="30" customHeight="1">
      <c r="A26" s="19" t="inlineStr">
        <is>
          <t>Fond rouge (#FEE2E2)</t>
        </is>
      </c>
      <c r="B26" s="29" t="inlineStr">
        <is>
          <t>Écart mensuel négatif : sous-provisionnement — action corrective recommandée.</t>
        </is>
      </c>
      <c r="C26" s="31" t="n"/>
      <c r="D26" s="32" t="n"/>
    </row>
    <row r="27" ht="30" customHeight="1">
      <c r="A27" s="21" t="inlineStr">
        <is>
          <t>En-tête foncé (#1E293B)</t>
        </is>
      </c>
      <c r="B27" s="30" t="inlineStr">
        <is>
          <t>Ligne d'en-tête principale (non modifiable).</t>
        </is>
      </c>
      <c r="C27" s="31" t="n"/>
      <c r="D27" s="32" t="n"/>
    </row>
    <row r="28" ht="30" customHeight="1">
      <c r="A28" s="19" t="inlineStr">
        <is>
          <t>En-tête bleu (#0E7490)</t>
        </is>
      </c>
      <c r="B28" s="29" t="inlineStr">
        <is>
          <t>Sous-titre ou ligne de total.</t>
        </is>
      </c>
      <c r="C28" s="31" t="n"/>
      <c r="D28" s="32" t="n"/>
    </row>
  </sheetData>
  <mergeCells count="27">
    <mergeCell ref="A1:D1"/>
    <mergeCell ref="A3:D3"/>
    <mergeCell ref="A4:D4"/>
    <mergeCell ref="A5:D5"/>
    <mergeCell ref="A6:D6"/>
    <mergeCell ref="B7:D7"/>
    <mergeCell ref="B8:D8"/>
    <mergeCell ref="B9:D9"/>
    <mergeCell ref="B10:D10"/>
    <mergeCell ref="B11:D11"/>
    <mergeCell ref="B12:D12"/>
    <mergeCell ref="B13:D13"/>
    <mergeCell ref="B14:D14"/>
    <mergeCell ref="A15:D15"/>
    <mergeCell ref="A16:D16"/>
    <mergeCell ref="A17:D17"/>
    <mergeCell ref="A18:D18"/>
    <mergeCell ref="A19:D19"/>
    <mergeCell ref="A20:D20"/>
    <mergeCell ref="A21:D21"/>
    <mergeCell ref="A22:D22"/>
    <mergeCell ref="A23:D23"/>
    <mergeCell ref="B24:D24"/>
    <mergeCell ref="B25:D25"/>
    <mergeCell ref="B26:D26"/>
    <mergeCell ref="B27:D27"/>
    <mergeCell ref="B28:D28"/>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2026-06-19T14:40:47Z</dcterms:created>
  <dcterms:modified xmlns:dcterms="http://purl.org/dc/terms/" xmlns:xsi="http://www.w3.org/2001/XMLSchema-instance" xsi:type="dcterms:W3CDTF">2026-06-19T14:40:47Z</dcterms:modified>
</cp:coreProperties>
</file>