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épartition Tantièmes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 ##0,00 €"/>
    <numFmt numFmtId="165" formatCode="# ##0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b val="1"/>
    </font>
    <font>
      <name val="Calibri"/>
      <b val="1"/>
      <color rgb="00FFFFFF"/>
      <sz val="11"/>
    </font>
    <font>
      <b val="1"/>
      <sz val="12"/>
    </font>
  </fonts>
  <fills count="7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14B8A6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0" fillId="2" borderId="1" pivotButton="0" quotePrefix="0" xfId="0"/>
    <xf numFmtId="164" fontId="0" fillId="2" borderId="1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/>
    </xf>
    <xf numFmtId="164" fontId="0" fillId="4" borderId="1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  <xf numFmtId="165" fontId="0" fillId="0" borderId="1" applyAlignment="1" pivotButton="0" quotePrefix="0" xfId="0">
      <alignment horizontal="center" vertical="center"/>
    </xf>
    <xf numFmtId="164" fontId="0" fillId="0" borderId="1" pivotButton="0" quotePrefix="0" xfId="0"/>
    <xf numFmtId="0" fontId="3" fillId="5" borderId="1" applyAlignment="1" pivotButton="0" quotePrefix="0" xfId="0">
      <alignment horizontal="center" vertical="center"/>
    </xf>
    <xf numFmtId="0" fontId="0" fillId="5" borderId="1" pivotButton="0" quotePrefix="0" xfId="0"/>
    <xf numFmtId="165" fontId="3" fillId="5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165" fontId="0" fillId="0" borderId="0" applyAlignment="1" pivotButton="0" quotePrefix="0" xfId="0">
      <alignment horizontal="center" vertical="center"/>
    </xf>
    <xf numFmtId="0" fontId="1" fillId="0" borderId="0" pivotButton="0" quotePrefix="0" xfId="0"/>
    <xf numFmtId="0" fontId="3" fillId="5" borderId="1" pivotButton="0" quotePrefix="0" xfId="0"/>
    <xf numFmtId="0" fontId="0" fillId="0" borderId="1" pivotButton="0" quotePrefix="0" xfId="0"/>
    <xf numFmtId="164" fontId="4" fillId="0" borderId="1" applyAlignment="1" pivotButton="0" quotePrefix="0" xfId="0">
      <alignment horizontal="center" vertical="center"/>
    </xf>
    <xf numFmtId="1" fontId="4" fillId="0" borderId="1" applyAlignment="1" pivotButton="0" quotePrefix="0" xfId="0">
      <alignment horizontal="center" vertical="center"/>
    </xf>
    <xf numFmtId="0" fontId="3" fillId="3" borderId="0" pivotButton="0" quotePrefix="0" xfId="0"/>
    <xf numFmtId="0" fontId="0" fillId="4" borderId="1" pivotButton="0" quotePrefix="0" xfId="0"/>
    <xf numFmtId="165" fontId="0" fillId="4" borderId="1" pivotButton="0" quotePrefix="0" xfId="0"/>
    <xf numFmtId="0" fontId="0" fillId="6" borderId="1" pivotButton="0" quotePrefix="0" xfId="0"/>
    <xf numFmtId="165" fontId="0" fillId="6" borderId="1" pivotButton="0" quotePrefix="0" xfId="0"/>
    <xf numFmtId="164" fontId="0" fillId="6" borderId="1" pivotButton="0" quotePrefix="0" xfId="0"/>
    <xf numFmtId="0" fontId="3" fillId="5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Tantièmes Généraux par Lot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Bord'!C10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Bord'!$A$11:$A$19</f>
            </numRef>
          </cat>
          <val>
            <numRef>
              <f>'Tableau de Bord'!$C$11:$C$19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des Charges Annuelles par Lot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Bord'!D10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'Tableau de Bord'!$A$11:$A$19</f>
            </numRef>
          </cat>
          <val>
            <numRef>
              <f>'Tableau de Bord'!$D$11:$D$19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24" customWidth="1" min="3" max="3"/>
    <col width="16" customWidth="1" min="4" max="4"/>
    <col width="16" customWidth="1" min="5" max="5"/>
    <col width="16" customWidth="1" min="6" max="6"/>
    <col width="18" customWidth="1" min="7" max="7"/>
    <col width="16" customWidth="1" min="8" max="8"/>
    <col width="16" customWidth="1" min="9" max="9"/>
    <col width="16" customWidth="1" min="10" max="10"/>
    <col width="14" customWidth="1" min="11" max="11"/>
    <col width="16" customWidth="1" min="12" max="12"/>
  </cols>
  <sheetData>
    <row r="1" ht="26" customHeight="1">
      <c r="A1" s="1" t="inlineStr">
        <is>
          <t>Répartition des Charges de Copropriété par Tantièmes — Résidence Les Jardins de la République</t>
        </is>
      </c>
    </row>
    <row r="2">
      <c r="A2" s="2" t="inlineStr">
        <is>
          <t>Adresse de l'immeuble :</t>
        </is>
      </c>
      <c r="B2" s="3" t="inlineStr">
        <is>
          <t>12 rue de la République, 69002 Lyon</t>
        </is>
      </c>
      <c r="D2" s="2" t="inlineStr">
        <is>
          <t>Exercice comptable :</t>
        </is>
      </c>
      <c r="E2" s="3" t="inlineStr">
        <is>
          <t>01/01/2026 au 31/12/2026</t>
        </is>
      </c>
    </row>
    <row r="3"/>
    <row r="4">
      <c r="A4" s="2" t="inlineStr">
        <is>
          <t>Budget charges générales annuel</t>
        </is>
      </c>
      <c r="B4" s="4" t="n">
        <v>42000</v>
      </c>
      <c r="D4" s="2" t="inlineStr">
        <is>
          <t>Budget ascenseur annuel</t>
        </is>
      </c>
      <c r="E4" s="4" t="n">
        <v>8600</v>
      </c>
      <c r="G4" s="2" t="inlineStr">
        <is>
          <t>Budget chauffage collectif annuel</t>
        </is>
      </c>
      <c r="H4" s="4" t="n">
        <v>15400</v>
      </c>
    </row>
    <row r="5"/>
    <row r="6" ht="40" customHeight="1">
      <c r="A6" s="5" t="inlineStr">
        <is>
          <t>N° Lot</t>
        </is>
      </c>
      <c r="B6" s="5" t="inlineStr">
        <is>
          <t>Copropriétaire</t>
        </is>
      </c>
      <c r="C6" s="5" t="inlineStr">
        <is>
          <t>Adresse / Étage</t>
        </is>
      </c>
      <c r="D6" s="5" t="inlineStr">
        <is>
          <t>Tantièmes
Généraux (/10000)</t>
        </is>
      </c>
      <c r="E6" s="5" t="inlineStr">
        <is>
          <t>Tantièmes
Ascenseur (/2000)</t>
        </is>
      </c>
      <c r="F6" s="5" t="inlineStr">
        <is>
          <t>Tantièmes
Chauffage (/3000)</t>
        </is>
      </c>
      <c r="G6" s="5" t="inlineStr">
        <is>
          <t>Quote-part
Charges Générales</t>
        </is>
      </c>
      <c r="H6" s="5" t="inlineStr">
        <is>
          <t>Quote-part
Ascenseur</t>
        </is>
      </c>
      <c r="I6" s="5" t="inlineStr">
        <is>
          <t>Quote-part
Chauffage</t>
        </is>
      </c>
      <c r="J6" s="5" t="inlineStr">
        <is>
          <t>Total Charges
Annuelles</t>
        </is>
      </c>
      <c r="K6" s="5" t="inlineStr">
        <is>
          <t>Provisions
Versées</t>
        </is>
      </c>
      <c r="L6" s="5" t="inlineStr">
        <is>
          <t>Solde
(à payer / avoir)</t>
        </is>
      </c>
    </row>
    <row r="7">
      <c r="A7" s="6" t="inlineStr">
        <is>
          <t>Lot 1</t>
        </is>
      </c>
      <c r="B7" s="7" t="inlineStr">
        <is>
          <t>Camille Durand</t>
        </is>
      </c>
      <c r="C7" s="7" t="inlineStr">
        <is>
          <t>1er étage, appt A</t>
        </is>
      </c>
      <c r="D7" s="8" t="n">
        <v>850</v>
      </c>
      <c r="E7" s="8" t="n">
        <v>200</v>
      </c>
      <c r="F7" s="8" t="n">
        <v>300</v>
      </c>
      <c r="G7" s="9">
        <f>IFERROR($B$4*D7/SUM($D$7:$D$15),0)</f>
        <v/>
      </c>
      <c r="H7" s="9">
        <f>IFERROR($E$4*E7/SUM($E$7:$E$15),0)</f>
        <v/>
      </c>
      <c r="I7" s="9">
        <f>IFERROR($H$4*F7/SUM($F$7:$F$15),0)</f>
        <v/>
      </c>
      <c r="J7" s="9">
        <f>SUM(G7:I7)</f>
        <v/>
      </c>
      <c r="K7" s="4" t="n">
        <v>1150</v>
      </c>
      <c r="L7" s="9">
        <f>K7-J7</f>
        <v/>
      </c>
    </row>
    <row r="8">
      <c r="A8" s="10" t="inlineStr">
        <is>
          <t>Lot 2</t>
        </is>
      </c>
      <c r="B8" s="11" t="inlineStr">
        <is>
          <t>Julien Moreau</t>
        </is>
      </c>
      <c r="C8" s="11" t="inlineStr">
        <is>
          <t>1er étage, appt B</t>
        </is>
      </c>
      <c r="D8" s="12" t="n">
        <v>720</v>
      </c>
      <c r="E8" s="12" t="n">
        <v>150</v>
      </c>
      <c r="F8" s="12" t="n">
        <v>250</v>
      </c>
      <c r="G8" s="13">
        <f>IFERROR($B$4*D8/SUM($D$7:$D$15),0)</f>
        <v/>
      </c>
      <c r="H8" s="13">
        <f>IFERROR($E$4*E8/SUM($E$7:$E$15),0)</f>
        <v/>
      </c>
      <c r="I8" s="13">
        <f>IFERROR($H$4*F8/SUM($F$7:$F$15),0)</f>
        <v/>
      </c>
      <c r="J8" s="13">
        <f>SUM(G8:I8)</f>
        <v/>
      </c>
      <c r="K8" s="4" t="n">
        <v>950</v>
      </c>
      <c r="L8" s="13">
        <f>K8-J8</f>
        <v/>
      </c>
    </row>
    <row r="9">
      <c r="A9" s="6" t="inlineStr">
        <is>
          <t>Lot 3</t>
        </is>
      </c>
      <c r="B9" s="7" t="inlineStr">
        <is>
          <t>Sophie Lefèvre</t>
        </is>
      </c>
      <c r="C9" s="7" t="inlineStr">
        <is>
          <t>2e étage, appt A</t>
        </is>
      </c>
      <c r="D9" s="8" t="n">
        <v>900</v>
      </c>
      <c r="E9" s="8" t="n">
        <v>200</v>
      </c>
      <c r="F9" s="8" t="n">
        <v>320</v>
      </c>
      <c r="G9" s="9">
        <f>IFERROR($B$4*D9/SUM($D$7:$D$15),0)</f>
        <v/>
      </c>
      <c r="H9" s="9">
        <f>IFERROR($E$4*E9/SUM($E$7:$E$15),0)</f>
        <v/>
      </c>
      <c r="I9" s="9">
        <f>IFERROR($H$4*F9/SUM($F$7:$F$15),0)</f>
        <v/>
      </c>
      <c r="J9" s="9">
        <f>SUM(G9:I9)</f>
        <v/>
      </c>
      <c r="K9" s="4" t="n">
        <v>1250</v>
      </c>
      <c r="L9" s="9">
        <f>K9-J9</f>
        <v/>
      </c>
    </row>
    <row r="10">
      <c r="A10" s="10" t="inlineStr">
        <is>
          <t>Lot 4</t>
        </is>
      </c>
      <c r="B10" s="11" t="inlineStr">
        <is>
          <t>Thomas Bernard</t>
        </is>
      </c>
      <c r="C10" s="11" t="inlineStr">
        <is>
          <t>2e étage, appt B</t>
        </is>
      </c>
      <c r="D10" s="12" t="n">
        <v>780</v>
      </c>
      <c r="E10" s="12" t="n">
        <v>180</v>
      </c>
      <c r="F10" s="12" t="n">
        <v>270</v>
      </c>
      <c r="G10" s="13">
        <f>IFERROR($B$4*D10/SUM($D$7:$D$15),0)</f>
        <v/>
      </c>
      <c r="H10" s="13">
        <f>IFERROR($E$4*E10/SUM($E$7:$E$15),0)</f>
        <v/>
      </c>
      <c r="I10" s="13">
        <f>IFERROR($H$4*F10/SUM($F$7:$F$15),0)</f>
        <v/>
      </c>
      <c r="J10" s="13">
        <f>SUM(G10:I10)</f>
        <v/>
      </c>
      <c r="K10" s="4" t="n">
        <v>1050</v>
      </c>
      <c r="L10" s="13">
        <f>K10-J10</f>
        <v/>
      </c>
    </row>
    <row r="11">
      <c r="A11" s="6" t="inlineStr">
        <is>
          <t>Lot 5</t>
        </is>
      </c>
      <c r="B11" s="7" t="inlineStr">
        <is>
          <t>Léa Martin</t>
        </is>
      </c>
      <c r="C11" s="7" t="inlineStr">
        <is>
          <t>3e étage, appt A</t>
        </is>
      </c>
      <c r="D11" s="8" t="n">
        <v>950</v>
      </c>
      <c r="E11" s="8" t="n">
        <v>220</v>
      </c>
      <c r="F11" s="8" t="n">
        <v>340</v>
      </c>
      <c r="G11" s="9">
        <f>IFERROR($B$4*D11/SUM($D$7:$D$15),0)</f>
        <v/>
      </c>
      <c r="H11" s="9">
        <f>IFERROR($E$4*E11/SUM($E$7:$E$15),0)</f>
        <v/>
      </c>
      <c r="I11" s="9">
        <f>IFERROR($H$4*F11/SUM($F$7:$F$15),0)</f>
        <v/>
      </c>
      <c r="J11" s="9">
        <f>SUM(G11:I11)</f>
        <v/>
      </c>
      <c r="K11" s="4" t="n">
        <v>1300</v>
      </c>
      <c r="L11" s="9">
        <f>K11-J11</f>
        <v/>
      </c>
    </row>
    <row r="12">
      <c r="A12" s="10" t="inlineStr">
        <is>
          <t>Lot 6</t>
        </is>
      </c>
      <c r="B12" s="11" t="inlineStr">
        <is>
          <t>Nicolas Petit</t>
        </is>
      </c>
      <c r="C12" s="11" t="inlineStr">
        <is>
          <t>3e étage, appt B</t>
        </is>
      </c>
      <c r="D12" s="12" t="n">
        <v>810</v>
      </c>
      <c r="E12" s="12" t="n">
        <v>190</v>
      </c>
      <c r="F12" s="12" t="n">
        <v>280</v>
      </c>
      <c r="G12" s="13">
        <f>IFERROR($B$4*D12/SUM($D$7:$D$15),0)</f>
        <v/>
      </c>
      <c r="H12" s="13">
        <f>IFERROR($E$4*E12/SUM($E$7:$E$15),0)</f>
        <v/>
      </c>
      <c r="I12" s="13">
        <f>IFERROR($H$4*F12/SUM($F$7:$F$15),0)</f>
        <v/>
      </c>
      <c r="J12" s="13">
        <f>SUM(G12:I12)</f>
        <v/>
      </c>
      <c r="K12" s="4" t="n">
        <v>1100</v>
      </c>
      <c r="L12" s="13">
        <f>K12-J12</f>
        <v/>
      </c>
    </row>
    <row r="13">
      <c r="A13" s="6" t="inlineStr">
        <is>
          <t>Lot 7</t>
        </is>
      </c>
      <c r="B13" s="7" t="inlineStr">
        <is>
          <t>Émilie Rousseau</t>
        </is>
      </c>
      <c r="C13" s="7" t="inlineStr">
        <is>
          <t>4e étage, appt A</t>
        </is>
      </c>
      <c r="D13" s="8" t="n">
        <v>1100</v>
      </c>
      <c r="E13" s="8" t="n">
        <v>260</v>
      </c>
      <c r="F13" s="8" t="n">
        <v>380</v>
      </c>
      <c r="G13" s="9">
        <f>IFERROR($B$4*D13/SUM($D$7:$D$15),0)</f>
        <v/>
      </c>
      <c r="H13" s="9">
        <f>IFERROR($E$4*E13/SUM($E$7:$E$15),0)</f>
        <v/>
      </c>
      <c r="I13" s="9">
        <f>IFERROR($H$4*F13/SUM($F$7:$F$15),0)</f>
        <v/>
      </c>
      <c r="J13" s="9">
        <f>SUM(G13:I13)</f>
        <v/>
      </c>
      <c r="K13" s="4" t="n">
        <v>1500</v>
      </c>
      <c r="L13" s="9">
        <f>K13-J13</f>
        <v/>
      </c>
    </row>
    <row r="14">
      <c r="A14" s="10" t="inlineStr">
        <is>
          <t>Lot 8</t>
        </is>
      </c>
      <c r="B14" s="11" t="inlineStr">
        <is>
          <t>Antoine Garcia</t>
        </is>
      </c>
      <c r="C14" s="11" t="inlineStr">
        <is>
          <t>4e étage, appt B</t>
        </is>
      </c>
      <c r="D14" s="12" t="n">
        <v>990</v>
      </c>
      <c r="E14" s="12" t="n">
        <v>230</v>
      </c>
      <c r="F14" s="12" t="n">
        <v>340</v>
      </c>
      <c r="G14" s="13">
        <f>IFERROR($B$4*D14/SUM($D$7:$D$15),0)</f>
        <v/>
      </c>
      <c r="H14" s="13">
        <f>IFERROR($E$4*E14/SUM($E$7:$E$15),0)</f>
        <v/>
      </c>
      <c r="I14" s="13">
        <f>IFERROR($H$4*F14/SUM($F$7:$F$15),0)</f>
        <v/>
      </c>
      <c r="J14" s="13">
        <f>SUM(G14:I14)</f>
        <v/>
      </c>
      <c r="K14" s="4" t="n">
        <v>1350</v>
      </c>
      <c r="L14" s="13">
        <f>K14-J14</f>
        <v/>
      </c>
    </row>
    <row r="15">
      <c r="A15" s="6" t="inlineStr">
        <is>
          <t>Lot 9</t>
        </is>
      </c>
      <c r="B15" s="7" t="inlineStr">
        <is>
          <t>SCI Rhône Immo (loc. 41287956300021)</t>
        </is>
      </c>
      <c r="C15" s="7" t="inlineStr">
        <is>
          <t>RDC, local commercial</t>
        </is>
      </c>
      <c r="D15" s="8" t="n">
        <v>1900</v>
      </c>
      <c r="E15" s="8" t="n">
        <v>370</v>
      </c>
      <c r="F15" s="8" t="n">
        <v>620</v>
      </c>
      <c r="G15" s="9">
        <f>IFERROR($B$4*D15/SUM($D$7:$D$15),0)</f>
        <v/>
      </c>
      <c r="H15" s="9">
        <f>IFERROR($E$4*E15/SUM($E$7:$E$15),0)</f>
        <v/>
      </c>
      <c r="I15" s="9">
        <f>IFERROR($H$4*F15/SUM($F$7:$F$15),0)</f>
        <v/>
      </c>
      <c r="J15" s="9">
        <f>SUM(G15:I15)</f>
        <v/>
      </c>
      <c r="K15" s="4" t="n">
        <v>2200</v>
      </c>
      <c r="L15" s="9">
        <f>K15-J15</f>
        <v/>
      </c>
    </row>
    <row r="16">
      <c r="A16" s="14" t="inlineStr">
        <is>
          <t>TOTAL</t>
        </is>
      </c>
      <c r="B16" s="32" t="n"/>
      <c r="C16" s="33" t="n"/>
      <c r="D16" s="16">
        <f>SUM(D7:D15)</f>
        <v/>
      </c>
      <c r="E16" s="16">
        <f>SUM(E7:E15)</f>
        <v/>
      </c>
      <c r="F16" s="16">
        <f>SUM(F7:F15)</f>
        <v/>
      </c>
      <c r="G16" s="17">
        <f>SUM(G7:G15)</f>
        <v/>
      </c>
      <c r="H16" s="17">
        <f>SUM(H7:H15)</f>
        <v/>
      </c>
      <c r="I16" s="17">
        <f>SUM(I7:I15)</f>
        <v/>
      </c>
      <c r="J16" s="17">
        <f>SUM(J7:J15)</f>
        <v/>
      </c>
      <c r="K16" s="17">
        <f>SUM(K7:K15)</f>
        <v/>
      </c>
      <c r="L16" s="17">
        <f>SUM(L7:L15)</f>
        <v/>
      </c>
    </row>
    <row r="17"/>
    <row r="18">
      <c r="A18" s="2" t="inlineStr">
        <is>
          <t>Contrôle Tantièmes Généraux (doit = 10000) :</t>
        </is>
      </c>
      <c r="D18" s="18">
        <f>D16</f>
        <v/>
      </c>
    </row>
    <row r="19">
      <c r="A19" s="2" t="inlineStr">
        <is>
          <t>Contrôle Tantièmes Ascenseur (doit = 2000) :</t>
        </is>
      </c>
      <c r="D19" s="18">
        <f>E16</f>
        <v/>
      </c>
    </row>
    <row r="20">
      <c r="A20" s="2" t="inlineStr">
        <is>
          <t>Contrôle Tantièmes Chauffage (doit = 3000) :</t>
        </is>
      </c>
      <c r="D20" s="18">
        <f>F16</f>
        <v/>
      </c>
    </row>
    <row r="21">
      <c r="A21" s="2" t="inlineStr">
        <is>
          <t>Nombre de lots en solde débiteur :</t>
        </is>
      </c>
      <c r="D21" s="18">
        <f>COUNTIF(L7:L15,"&gt;0")</f>
        <v/>
      </c>
    </row>
  </sheetData>
  <mergeCells count="6">
    <mergeCell ref="A1:L1"/>
    <mergeCell ref="A16:C16"/>
    <mergeCell ref="A18:C18"/>
    <mergeCell ref="A19:C19"/>
    <mergeCell ref="A20:C20"/>
    <mergeCell ref="A21:C21"/>
  </mergeCells>
  <conditionalFormatting sqref="L7:L15">
    <cfRule type="expression" priority="1" dxfId="0" stopIfTrue="1">
      <formula>L7&gt;0</formula>
    </cfRule>
    <cfRule type="expression" priority="2" dxfId="1" stopIfTrue="1">
      <formula>L7&lt;=0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</cols>
  <sheetData>
    <row r="1" ht="26" customHeight="1">
      <c r="A1" s="19" t="inlineStr">
        <is>
          <t>Tableau de Bord — Charges de Copropriété 2026</t>
        </is>
      </c>
    </row>
    <row r="2"/>
    <row r="3">
      <c r="A3" s="20" t="inlineStr">
        <is>
          <t>Budget total annuel</t>
        </is>
      </c>
      <c r="B3" s="32" t="n"/>
      <c r="C3" s="33" t="n"/>
      <c r="D3" s="22">
        <f>'Répartition Tantièmes'!B4+'Répartition Tantièmes'!E4+'Répartition Tantièmes'!H4</f>
        <v/>
      </c>
    </row>
    <row r="4">
      <c r="A4" s="20" t="inlineStr">
        <is>
          <t>Nombre de lots</t>
        </is>
      </c>
      <c r="B4" s="32" t="n"/>
      <c r="C4" s="33" t="n"/>
      <c r="D4" s="23">
        <f>COUNTA('Répartition Tantièmes'!A7:A15)</f>
        <v/>
      </c>
    </row>
    <row r="5">
      <c r="A5" s="20" t="inlineStr">
        <is>
          <t>Charge moyenne par lot</t>
        </is>
      </c>
      <c r="B5" s="32" t="n"/>
      <c r="C5" s="33" t="n"/>
      <c r="D5" s="22">
        <f>IFERROR('Répartition Tantièmes'!J16/COUNTA('Répartition Tantièmes'!A7:A15),0)</f>
        <v/>
      </c>
    </row>
    <row r="6">
      <c r="A6" s="20" t="inlineStr">
        <is>
          <t>Total provisions versées</t>
        </is>
      </c>
      <c r="B6" s="32" t="n"/>
      <c r="C6" s="33" t="n"/>
      <c r="D6" s="22">
        <f>'Répartition Tantièmes'!K16</f>
        <v/>
      </c>
    </row>
    <row r="7">
      <c r="A7" s="20" t="inlineStr">
        <is>
          <t>Solde global copropriété</t>
        </is>
      </c>
      <c r="B7" s="32" t="n"/>
      <c r="C7" s="33" t="n"/>
      <c r="D7" s="22">
        <f>'Répartition Tantièmes'!L16</f>
        <v/>
      </c>
    </row>
    <row r="8"/>
    <row r="9"/>
    <row r="10">
      <c r="A10" s="24" t="inlineStr">
        <is>
          <t>Lot</t>
        </is>
      </c>
      <c r="B10" s="24" t="inlineStr">
        <is>
          <t>Copropriétaire</t>
        </is>
      </c>
      <c r="C10" s="24" t="inlineStr">
        <is>
          <t>Tantièmes Généraux</t>
        </is>
      </c>
      <c r="D10" s="24" t="inlineStr">
        <is>
          <t>Total Charges</t>
        </is>
      </c>
    </row>
    <row r="11">
      <c r="A11" s="25">
        <f>'Répartition Tantièmes'!A7</f>
        <v/>
      </c>
      <c r="B11" s="25">
        <f>'Répartition Tantièmes'!B7</f>
        <v/>
      </c>
      <c r="C11" s="26">
        <f>'Répartition Tantièmes'!D7</f>
        <v/>
      </c>
      <c r="D11" s="9">
        <f>'Répartition Tantièmes'!J7</f>
        <v/>
      </c>
    </row>
    <row r="12">
      <c r="A12" s="27">
        <f>'Répartition Tantièmes'!A8</f>
        <v/>
      </c>
      <c r="B12" s="27">
        <f>'Répartition Tantièmes'!B8</f>
        <v/>
      </c>
      <c r="C12" s="28">
        <f>'Répartition Tantièmes'!D8</f>
        <v/>
      </c>
      <c r="D12" s="29">
        <f>'Répartition Tantièmes'!J8</f>
        <v/>
      </c>
    </row>
    <row r="13">
      <c r="A13" s="25">
        <f>'Répartition Tantièmes'!A9</f>
        <v/>
      </c>
      <c r="B13" s="25">
        <f>'Répartition Tantièmes'!B9</f>
        <v/>
      </c>
      <c r="C13" s="26">
        <f>'Répartition Tantièmes'!D9</f>
        <v/>
      </c>
      <c r="D13" s="9">
        <f>'Répartition Tantièmes'!J9</f>
        <v/>
      </c>
    </row>
    <row r="14">
      <c r="A14" s="27">
        <f>'Répartition Tantièmes'!A10</f>
        <v/>
      </c>
      <c r="B14" s="27">
        <f>'Répartition Tantièmes'!B10</f>
        <v/>
      </c>
      <c r="C14" s="28">
        <f>'Répartition Tantièmes'!D10</f>
        <v/>
      </c>
      <c r="D14" s="29">
        <f>'Répartition Tantièmes'!J10</f>
        <v/>
      </c>
    </row>
    <row r="15">
      <c r="A15" s="25">
        <f>'Répartition Tantièmes'!A11</f>
        <v/>
      </c>
      <c r="B15" s="25">
        <f>'Répartition Tantièmes'!B11</f>
        <v/>
      </c>
      <c r="C15" s="26">
        <f>'Répartition Tantièmes'!D11</f>
        <v/>
      </c>
      <c r="D15" s="9">
        <f>'Répartition Tantièmes'!J11</f>
        <v/>
      </c>
    </row>
    <row r="16">
      <c r="A16" s="27">
        <f>'Répartition Tantièmes'!A12</f>
        <v/>
      </c>
      <c r="B16" s="27">
        <f>'Répartition Tantièmes'!B12</f>
        <v/>
      </c>
      <c r="C16" s="28">
        <f>'Répartition Tantièmes'!D12</f>
        <v/>
      </c>
      <c r="D16" s="29">
        <f>'Répartition Tantièmes'!J12</f>
        <v/>
      </c>
    </row>
    <row r="17">
      <c r="A17" s="25">
        <f>'Répartition Tantièmes'!A13</f>
        <v/>
      </c>
      <c r="B17" s="25">
        <f>'Répartition Tantièmes'!B13</f>
        <v/>
      </c>
      <c r="C17" s="26">
        <f>'Répartition Tantièmes'!D13</f>
        <v/>
      </c>
      <c r="D17" s="9">
        <f>'Répartition Tantièmes'!J13</f>
        <v/>
      </c>
    </row>
    <row r="18">
      <c r="A18" s="27">
        <f>'Répartition Tantièmes'!A14</f>
        <v/>
      </c>
      <c r="B18" s="27">
        <f>'Répartition Tantièmes'!B14</f>
        <v/>
      </c>
      <c r="C18" s="28">
        <f>'Répartition Tantièmes'!D14</f>
        <v/>
      </c>
      <c r="D18" s="29">
        <f>'Répartition Tantièmes'!J14</f>
        <v/>
      </c>
    </row>
    <row r="19">
      <c r="A19" s="25">
        <f>'Répartition Tantièmes'!A15</f>
        <v/>
      </c>
      <c r="B19" s="25">
        <f>'Répartition Tantièmes'!B15</f>
        <v/>
      </c>
      <c r="C19" s="26">
        <f>'Répartition Tantièmes'!D15</f>
        <v/>
      </c>
      <c r="D19" s="9">
        <f>'Répartition Tantièmes'!J15</f>
        <v/>
      </c>
    </row>
  </sheetData>
  <mergeCells count="6">
    <mergeCell ref="A1:H1"/>
    <mergeCell ref="A3:C3"/>
    <mergeCell ref="A4:C4"/>
    <mergeCell ref="A5:C5"/>
    <mergeCell ref="A6:C6"/>
    <mergeCell ref="A7:C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 ht="26" customHeight="1">
      <c r="A1" s="19" t="inlineStr">
        <is>
          <t>Mode d'emploi — Répartition des Charges par Tantièmes</t>
        </is>
      </c>
    </row>
    <row r="2"/>
    <row r="3" ht="45" customHeight="1">
      <c r="A3" s="30" t="inlineStr">
        <is>
          <t>Objectif</t>
        </is>
      </c>
      <c r="B3" s="31" t="inlineStr">
        <is>
          <t>Ce classeur permet de répartir les charges de copropriété (charges générales, ascenseur, chauffage collectif) entre les copropriétaires au prorata de leurs tantièmes, conformément au règlement de copropriété.</t>
        </is>
      </c>
    </row>
    <row r="4" ht="45" customHeight="1">
      <c r="A4" s="30" t="inlineStr">
        <is>
          <t>Feuille 'Répartition Tantièmes'</t>
        </is>
      </c>
      <c r="B4" s="31" t="inlineStr">
        <is>
          <t>Contient la liste des lots, le nom des copropriétaires, leurs tantièmes (généraux, ascenseur, chauffage) et le calcul automatique de leur quote-part de charges.</t>
        </is>
      </c>
    </row>
    <row r="5" ht="45" customHeight="1">
      <c r="A5" s="30" t="inlineStr">
        <is>
          <t>Cellules jaunes (fond pâle)</t>
        </is>
      </c>
      <c r="B5" s="31" t="inlineStr">
        <is>
          <t>Ce sont les zones modifiables : budgets annuels (B4, E4, H4) et provisions déjà versées par chaque copropriétaire (colonne K). Modifiez-les selon votre situation réelle.</t>
        </is>
      </c>
    </row>
    <row r="6" ht="45" customHeight="1">
      <c r="A6" s="30" t="inlineStr">
        <is>
          <t>Colonnes Tantièmes</t>
        </is>
      </c>
      <c r="B6" s="31" t="inlineStr">
        <is>
          <t>Les tantièmes généraux se répartissent sur une base de 10 000, l'ascenseur sur 2 000, le chauffage sur 3 000, selon l'usage propre à chaque immeuble. Adaptez ces bases si votre règlement de copropriété diffère.</t>
        </is>
      </c>
    </row>
    <row r="7" ht="45" customHeight="1">
      <c r="A7" s="30" t="inlineStr">
        <is>
          <t>Quote-part Charges</t>
        </is>
      </c>
      <c r="B7" s="31" t="inlineStr">
        <is>
          <t>Calculée automatiquement par la formule : Budget total x (Tantièmes du lot / Somme des tantièmes de tous les lots).</t>
        </is>
      </c>
    </row>
    <row r="8" ht="45" customHeight="1">
      <c r="A8" s="30" t="inlineStr">
        <is>
          <t>Colonne Solde</t>
        </is>
      </c>
      <c r="B8" s="31" t="inlineStr">
        <is>
          <t>Différence entre le Total des Charges Annuelles et les Provisions Versées. Un solde positif (rouge) signifie que le copropriétaire doit régler un complément ; un solde négatif ou nul (vert) signifie qu'il est à jour ou en avoir.</t>
        </is>
      </c>
    </row>
    <row r="9" ht="45" customHeight="1">
      <c r="A9" s="30" t="inlineStr">
        <is>
          <t>Contrôles de cohérence</t>
        </is>
      </c>
      <c r="B9" s="31" t="inlineStr">
        <is>
          <t>En bas du tableau, des cellules de contrôle vérifient que la somme des tantièmes de chaque catégorie correspond bien au total réglementaire (10000 / 2000 / 3000).</t>
        </is>
      </c>
    </row>
    <row r="10" ht="45" customHeight="1">
      <c r="A10" s="30" t="inlineStr">
        <is>
          <t>Feuille 'Tableau de Bord'</t>
        </is>
      </c>
      <c r="B10" s="31" t="inlineStr">
        <is>
          <t>Synthétise les indicateurs clés (budget total, charge moyenne, provisions, solde global) et propose deux graphiques : répartition des tantièmes et total des charges par lot.</t>
        </is>
      </c>
    </row>
    <row r="11" ht="45" customHeight="1">
      <c r="A11" s="30" t="inlineStr">
        <is>
          <t>Mise à jour annuelle</t>
        </is>
      </c>
      <c r="B11" s="31" t="inlineStr">
        <is>
          <t>À chaque assemblée générale, actualisez les budgets votés (B4, E4, H4) ainsi que les provisions versées (colonne K) pour obtenir automatiquement le décompte individuel de charges de l'exercice suivant.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2026-07-15T12:41:13Z</dcterms:created>
  <dcterms:modified xmlns:dcterms="http://purl.org/dc/terms/" xmlns:xsi="http://www.w3.org/2001/XMLSchema-instance" xsi:type="dcterms:W3CDTF">2026-07-15T12:41:13Z</dcterms:modified>
</cp:coreProperties>
</file>