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onnées_Contrats" sheetId="1" state="visible" r:id="rId1"/>
    <sheet xmlns:r="http://schemas.openxmlformats.org/officeDocument/2006/relationships" name="Références_IRL" sheetId="2" state="visible" r:id="rId2"/>
    <sheet xmlns:r="http://schemas.openxmlformats.org/officeDocument/2006/relationships" name="Synthèse" sheetId="3" state="visible" r:id="rId3"/>
    <sheet xmlns:r="http://schemas.openxmlformats.org/officeDocument/2006/relationships" name="Mode_Emploi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 ##0.00 €"/>
  </numFmts>
  <fonts count="12">
    <font>
      <name val="Calibri"/>
      <family val="2"/>
      <color theme="1"/>
      <sz val="11"/>
      <scheme val="minor"/>
    </font>
    <font>
      <name val="Calibri"/>
      <b val="1"/>
      <color rgb="00FFFFFF"/>
      <sz val="13"/>
    </font>
    <font>
      <name val="Calibri"/>
      <b val="1"/>
      <color rgb="00FFFFFF"/>
      <sz val="11"/>
    </font>
    <font>
      <name val="Calibri"/>
      <b val="1"/>
      <color rgb="000E7490"/>
    </font>
    <font>
      <name val="Calibri"/>
      <i val="1"/>
      <sz val="9"/>
    </font>
    <font>
      <name val="Calibri"/>
      <sz val="10"/>
    </font>
    <font>
      <name val="Calibri"/>
      <b val="1"/>
      <sz val="10"/>
    </font>
    <font>
      <name val="Calibri"/>
      <i val="1"/>
      <color rgb="0064748B"/>
      <sz val="9"/>
    </font>
    <font>
      <name val="Calibri"/>
      <b val="1"/>
    </font>
    <font>
      <name val="Calibri"/>
      <b val="1"/>
      <sz val="9"/>
    </font>
    <font>
      <name val="Calibri"/>
      <sz val="9"/>
    </font>
    <font>
      <name val="Calibri"/>
      <i val="1"/>
      <color rgb="0064748B"/>
      <sz val="8"/>
    </font>
  </fonts>
  <fills count="8">
    <fill>
      <patternFill/>
    </fill>
    <fill>
      <patternFill patternType="gray125"/>
    </fill>
    <fill>
      <patternFill patternType="solid">
        <fgColor rgb="000F172A"/>
      </patternFill>
    </fill>
    <fill>
      <patternFill patternType="solid">
        <fgColor rgb="001E293B"/>
      </patternFill>
    </fill>
    <fill>
      <patternFill patternType="solid">
        <fgColor rgb="00FFFFFF"/>
      </patternFill>
    </fill>
    <fill>
      <patternFill patternType="solid">
        <fgColor rgb="00FFFBEB"/>
      </patternFill>
    </fill>
    <fill>
      <patternFill patternType="solid">
        <fgColor rgb="00F8FAFC"/>
      </patternFill>
    </fill>
    <fill>
      <patternFill patternType="solid">
        <fgColor rgb="000E7490"/>
      </patternFill>
    </fill>
  </fills>
  <borders count="6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  <border>
      <left/>
      <right/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/>
      <diagonal/>
    </border>
    <border>
      <left/>
      <right/>
      <top style="thin">
        <color rgb="00D1D5DB"/>
      </top>
      <bottom style="thin">
        <color rgb="00D1D5DB"/>
      </bottom>
      <diagonal/>
    </border>
    <border>
      <left/>
      <right style="thin">
        <color rgb="00D1D5DB"/>
      </right>
      <top style="thin">
        <color rgb="00D1D5DB"/>
      </top>
      <bottom style="thin">
        <color rgb="00D1D5DB"/>
      </bottom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2" fillId="3" borderId="1" applyAlignment="1" pivotButton="0" quotePrefix="0" xfId="0">
      <alignment horizontal="center" vertical="center" wrapText="1"/>
    </xf>
    <xf numFmtId="0" fontId="0" fillId="4" borderId="1" applyAlignment="1" pivotButton="0" quotePrefix="0" xfId="0">
      <alignment horizontal="center" vertical="center" wrapText="1"/>
    </xf>
    <xf numFmtId="0" fontId="0" fillId="4" borderId="1" applyAlignment="1" pivotButton="0" quotePrefix="0" xfId="0">
      <alignment horizontal="left" vertical="center" wrapText="1"/>
    </xf>
    <xf numFmtId="164" fontId="0" fillId="5" borderId="1" pivotButton="0" quotePrefix="0" xfId="0"/>
    <xf numFmtId="0" fontId="0" fillId="5" borderId="1" applyAlignment="1" pivotButton="0" quotePrefix="0" xfId="0">
      <alignment horizontal="center" vertical="center" wrapText="1"/>
    </xf>
    <xf numFmtId="164" fontId="0" fillId="4" borderId="1" applyAlignment="1" pivotButton="0" quotePrefix="0" xfId="0">
      <alignment horizontal="center" vertical="center" wrapText="1"/>
    </xf>
    <xf numFmtId="10" fontId="0" fillId="4" borderId="1" applyAlignment="1" pivotButton="0" quotePrefix="0" xfId="0">
      <alignment horizontal="center" vertical="center" wrapText="1"/>
    </xf>
    <xf numFmtId="0" fontId="0" fillId="6" borderId="1" applyAlignment="1" pivotButton="0" quotePrefix="0" xfId="0">
      <alignment horizontal="center" vertical="center" wrapText="1"/>
    </xf>
    <xf numFmtId="0" fontId="0" fillId="6" borderId="1" applyAlignment="1" pivotButton="0" quotePrefix="0" xfId="0">
      <alignment horizontal="left" vertical="center" wrapText="1"/>
    </xf>
    <xf numFmtId="164" fontId="0" fillId="6" borderId="1" applyAlignment="1" pivotButton="0" quotePrefix="0" xfId="0">
      <alignment horizontal="center" vertical="center" wrapText="1"/>
    </xf>
    <xf numFmtId="10" fontId="0" fillId="6" borderId="1" applyAlignment="1" pivotButton="0" quotePrefix="0" xfId="0">
      <alignment horizontal="center" vertical="center" wrapText="1"/>
    </xf>
    <xf numFmtId="2" fontId="0" fillId="4" borderId="1" applyAlignment="1" pivotButton="0" quotePrefix="0" xfId="0">
      <alignment horizontal="center" vertical="center" wrapText="1"/>
    </xf>
    <xf numFmtId="2" fontId="0" fillId="6" borderId="1" applyAlignment="1" pivotButton="0" quotePrefix="0" xfId="0">
      <alignment horizontal="center" vertical="center" wrapText="1"/>
    </xf>
    <xf numFmtId="0" fontId="3" fillId="0" borderId="0" applyAlignment="1" pivotButton="0" quotePrefix="0" xfId="0">
      <alignment horizontal="left" vertical="center" wrapText="1"/>
    </xf>
    <xf numFmtId="0" fontId="4" fillId="0" borderId="0" applyAlignment="1" pivotButton="0" quotePrefix="0" xfId="0">
      <alignment horizontal="left" vertical="center" wrapText="1"/>
    </xf>
    <xf numFmtId="0" fontId="2" fillId="7" borderId="1" applyAlignment="1" pivotButton="0" quotePrefix="0" xfId="0">
      <alignment horizontal="center" vertical="center" wrapText="1"/>
    </xf>
    <xf numFmtId="0" fontId="5" fillId="6" borderId="1" applyAlignment="1" pivotButton="0" quotePrefix="0" xfId="0">
      <alignment horizontal="left" vertical="center" wrapText="1"/>
    </xf>
    <xf numFmtId="1" fontId="6" fillId="5" borderId="1" applyAlignment="1" pivotButton="0" quotePrefix="0" xfId="0">
      <alignment horizontal="center" vertical="center" wrapText="1"/>
    </xf>
    <xf numFmtId="0" fontId="7" fillId="6" borderId="1" applyAlignment="1" pivotButton="0" quotePrefix="0" xfId="0">
      <alignment horizontal="center" vertical="center" wrapText="1"/>
    </xf>
    <xf numFmtId="0" fontId="5" fillId="4" borderId="1" applyAlignment="1" pivotButton="0" quotePrefix="0" xfId="0">
      <alignment horizontal="left" vertical="center" wrapText="1"/>
    </xf>
    <xf numFmtId="0" fontId="7" fillId="4" borderId="1" applyAlignment="1" pivotButton="0" quotePrefix="0" xfId="0">
      <alignment horizontal="center" vertical="center" wrapText="1"/>
    </xf>
    <xf numFmtId="164" fontId="6" fillId="5" borderId="1" applyAlignment="1" pivotButton="0" quotePrefix="0" xfId="0">
      <alignment horizontal="center" vertical="center" wrapText="1"/>
    </xf>
    <xf numFmtId="10" fontId="6" fillId="5" borderId="1" applyAlignment="1" pivotButton="0" quotePrefix="0" xfId="0">
      <alignment horizontal="center" vertical="center" wrapText="1"/>
    </xf>
    <xf numFmtId="0" fontId="8" fillId="0" borderId="0" pivotButton="0" quotePrefix="0" xfId="0"/>
    <xf numFmtId="0" fontId="2" fillId="7" borderId="1" applyAlignment="1" pivotButton="0" quotePrefix="0" xfId="0">
      <alignment horizontal="left" vertical="center" wrapText="1"/>
    </xf>
    <xf numFmtId="0" fontId="9" fillId="4" borderId="1" applyAlignment="1" pivotButton="0" quotePrefix="0" xfId="0">
      <alignment horizontal="left" vertical="center" wrapText="1"/>
    </xf>
    <xf numFmtId="0" fontId="10" fillId="4" borderId="1" applyAlignment="1" pivotButton="0" quotePrefix="0" xfId="0">
      <alignment horizontal="left" vertical="center" wrapText="1"/>
    </xf>
    <xf numFmtId="0" fontId="9" fillId="6" borderId="1" applyAlignment="1" pivotButton="0" quotePrefix="0" xfId="0">
      <alignment horizontal="left" vertical="center" wrapText="1"/>
    </xf>
    <xf numFmtId="0" fontId="10" fillId="6" borderId="1" applyAlignment="1" pivotButton="0" quotePrefix="0" xfId="0">
      <alignment horizontal="left" vertical="center" wrapText="1"/>
    </xf>
    <xf numFmtId="0" fontId="0" fillId="0" borderId="0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left" vertical="center" wrapText="1"/>
    </xf>
    <xf numFmtId="0" fontId="0" fillId="0" borderId="4" pivotButton="0" quotePrefix="0" xfId="0"/>
    <xf numFmtId="0" fontId="0" fillId="0" borderId="5" pivotButton="0" quotePrefix="0" xfId="0"/>
  </cellXfs>
  <cellStyles count="1">
    <cellStyle name="Normal" xfId="0" builtinId="0" hidden="0"/>
  </cellStyles>
  <dxfs count="2">
    <dxf>
      <font>
        <name val="Calibri"/>
        <b val="1"/>
        <color rgb="00DC2626"/>
      </font>
      <fill>
        <patternFill patternType="solid">
          <fgColor rgb="00FEE2E2"/>
        </patternFill>
      </fill>
    </dxf>
    <dxf>
      <font>
        <name val="Calibri"/>
        <b val="1"/>
        <color rgb="0016A34A"/>
      </font>
      <fill>
        <patternFill patternType="solid">
          <fgColor rgb="00D1FAE5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Loyer actuel vs Nouveau loyer par contrat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'Synthèse'!C17</f>
            </strRef>
          </tx>
          <spPr>
            <a:solidFill xmlns:a="http://schemas.openxmlformats.org/drawingml/2006/main">
              <a:srgbClr val="0E7490"/>
            </a:solidFill>
            <a:ln xmlns:a="http://schemas.openxmlformats.org/drawingml/2006/main">
              <a:prstDash val="solid"/>
            </a:ln>
          </spPr>
          <cat>
            <numRef>
              <f>'Synthèse'!$A$18:$A$25</f>
            </numRef>
          </cat>
          <val>
            <numRef>
              <f>'Synthèse'!$C$18:$C$25</f>
            </numRef>
          </val>
        </ser>
        <ser>
          <idx val="1"/>
          <order val="1"/>
          <tx>
            <strRef>
              <f>'Synthèse'!D17</f>
            </strRef>
          </tx>
          <spPr>
            <a:solidFill xmlns:a="http://schemas.openxmlformats.org/drawingml/2006/main">
              <a:srgbClr val="16A34A"/>
            </a:solidFill>
            <a:ln xmlns:a="http://schemas.openxmlformats.org/drawingml/2006/main">
              <a:prstDash val="solid"/>
            </a:ln>
          </spPr>
          <cat>
            <numRef>
              <f>'Synthèse'!$A$18:$A$25</f>
            </numRef>
          </cat>
          <val>
            <numRef>
              <f>'Synthèse'!$D$18:$D$25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Contrat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Montant (€)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Répartition des révisions autorisées / bloquées</a:t>
            </a:r>
          </a:p>
        </rich>
      </tx>
    </title>
    <plotArea>
      <pieChart>
        <varyColors val="1"/>
        <ser>
          <idx val="0"/>
          <order val="0"/>
          <tx>
            <v>Révisions</v>
          </tx>
          <spPr>
            <a:ln xmlns:a="http://schemas.openxmlformats.org/drawingml/2006/main">
              <a:prstDash val="solid"/>
            </a:ln>
          </spPr>
          <cat>
            <numRef>
              <f>'Synthèse'!$F$38:$F$39</f>
            </numRef>
          </cat>
          <val>
            <numRef>
              <f>'Synthèse'!$G$38:$G$39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charts/chart3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Évolution de l'IRL par trimestre</a:t>
            </a:r>
          </a:p>
        </rich>
      </tx>
    </title>
    <plotArea>
      <lineChart>
        <grouping val="standard"/>
        <ser>
          <idx val="0"/>
          <order val="0"/>
          <tx>
            <strRef>
              <f>'Références_IRL'!C2</f>
            </strRef>
          </tx>
          <spPr>
            <a:ln xmlns:a="http://schemas.openxmlformats.org/drawingml/2006/main" w="20000">
              <a:solidFill>
                <a:srgbClr val="0E7490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'Références_IRL'!$A$3:$A$11</f>
            </numRef>
          </cat>
          <val>
            <numRef>
              <f>'Références_IRL'!$C$3:$C$11</f>
            </numRef>
          </val>
        </ser>
        <axId val="10"/>
        <axId val="100"/>
      </line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Trimestre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Valeur IRL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/Relationships>
</file>

<file path=xl/drawings/drawing1.xml><?xml version="1.0" encoding="utf-8"?>
<wsDr xmlns="http://schemas.openxmlformats.org/drawingml/2006/spreadsheetDrawing">
  <oneCellAnchor>
    <from>
      <col>0</col>
      <colOff>0</colOff>
      <row>26</row>
      <rowOff>0</rowOff>
    </from>
    <ext cx="7200000" cy="432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4</col>
      <colOff>0</colOff>
      <row>26</row>
      <rowOff>0</rowOff>
    </from>
    <ext cx="5040000" cy="360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0</col>
      <colOff>0</colOff>
      <row>48</row>
      <rowOff>0</rowOff>
    </from>
    <ext cx="7200000" cy="360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T10"/>
  <sheetViews>
    <sheetView workbookViewId="0">
      <selection activeCell="A1" sqref="A1"/>
    </sheetView>
  </sheetViews>
  <sheetFormatPr baseColWidth="8" defaultRowHeight="15"/>
  <cols>
    <col width="12" customWidth="1" min="1" max="1"/>
    <col width="20" customWidth="1" min="2" max="2"/>
    <col width="20" customWidth="1" min="3" max="3"/>
    <col width="32" customWidth="1" min="4" max="4"/>
    <col width="16" customWidth="1" min="5" max="5"/>
    <col width="14" customWidth="1" min="6" max="6"/>
    <col width="18" customWidth="1" min="7" max="7"/>
    <col width="20" customWidth="1" min="8" max="8"/>
    <col width="18" customWidth="1" min="9" max="9"/>
    <col width="16" customWidth="1" min="10" max="10"/>
    <col width="12" customWidth="1" min="11" max="11"/>
    <col width="13" customWidth="1" min="12" max="12"/>
    <col width="12" customWidth="1" min="13" max="13"/>
    <col width="15" customWidth="1" min="14" max="14"/>
    <col width="17" customWidth="1" min="15" max="15"/>
    <col width="20" customWidth="1" min="16" max="16"/>
    <col width="16" customWidth="1" min="17" max="17"/>
    <col width="14" customWidth="1" min="18" max="18"/>
    <col width="18" customWidth="1" min="19" max="19"/>
    <col width="24" customWidth="1" min="20" max="20"/>
  </cols>
  <sheetData>
    <row r="1" ht="32" customHeight="1">
      <c r="A1" s="1" t="inlineStr">
        <is>
          <t>RÉVISION DE LOYER — INDICE IRL (Loi du 6 juillet 1989)</t>
        </is>
      </c>
      <c r="B1" s="33" t="n"/>
      <c r="C1" s="33" t="n"/>
      <c r="D1" s="33" t="n"/>
      <c r="E1" s="33" t="n"/>
      <c r="F1" s="33" t="n"/>
      <c r="G1" s="33" t="n"/>
      <c r="H1" s="33" t="n"/>
      <c r="I1" s="33" t="n"/>
      <c r="J1" s="33" t="n"/>
      <c r="K1" s="33" t="n"/>
      <c r="L1" s="33" t="n"/>
      <c r="M1" s="33" t="n"/>
      <c r="N1" s="33" t="n"/>
      <c r="O1" s="33" t="n"/>
      <c r="P1" s="33" t="n"/>
      <c r="Q1" s="33" t="n"/>
      <c r="R1" s="33" t="n"/>
      <c r="S1" s="33" t="n"/>
      <c r="T1" s="34" t="n"/>
    </row>
    <row r="2" ht="45" customHeight="1">
      <c r="A2" s="2" t="inlineStr">
        <is>
          <t>ID Contrat</t>
        </is>
      </c>
      <c r="B2" s="2" t="inlineStr">
        <is>
          <t>Locataire</t>
        </is>
      </c>
      <c r="C2" s="2" t="inlineStr">
        <is>
          <t>Bailleur</t>
        </is>
      </c>
      <c r="D2" s="2" t="inlineStr">
        <is>
          <t>Adresse du bien</t>
        </is>
      </c>
      <c r="E2" s="2" t="inlineStr">
        <is>
          <t>Ville</t>
        </is>
      </c>
      <c r="F2" s="2" t="inlineStr">
        <is>
          <t>Type location</t>
        </is>
      </c>
      <c r="G2" s="2" t="inlineStr">
        <is>
          <t>Date signature bail</t>
        </is>
      </c>
      <c r="H2" s="2" t="inlineStr">
        <is>
          <t>Date dernière révision</t>
        </is>
      </c>
      <c r="I2" s="2" t="inlineStr">
        <is>
          <t>Date révision prévue</t>
        </is>
      </c>
      <c r="J2" s="2" t="inlineStr">
        <is>
          <t>Loyer actuel (€)</t>
        </is>
      </c>
      <c r="K2" s="2" t="inlineStr">
        <is>
          <t>Charges (€)</t>
        </is>
      </c>
      <c r="L2" s="2" t="inlineStr">
        <is>
          <t>IRL référence</t>
        </is>
      </c>
      <c r="M2" s="2" t="inlineStr">
        <is>
          <t>IRL actuel</t>
        </is>
      </c>
      <c r="N2" s="2" t="inlineStr">
        <is>
          <t>Clause révision ?</t>
        </is>
      </c>
      <c r="O2" s="2" t="inlineStr">
        <is>
          <t>Révision autorisée ?</t>
        </is>
      </c>
      <c r="P2" s="2" t="inlineStr">
        <is>
          <t>Nouveau loyer révisé (€)</t>
        </is>
      </c>
      <c r="Q2" s="2" t="inlineStr">
        <is>
          <t>Écart mensuel (€)</t>
        </is>
      </c>
      <c r="R2" s="2" t="inlineStr">
        <is>
          <t>Écart annuel (€)</t>
        </is>
      </c>
      <c r="S2" s="2" t="inlineStr">
        <is>
          <t>Taux variation IRL (%)</t>
        </is>
      </c>
      <c r="T2" s="2" t="inlineStr">
        <is>
          <t>Commentaire</t>
        </is>
      </c>
    </row>
    <row r="3" ht="20" customHeight="1">
      <c r="A3" s="3" t="inlineStr">
        <is>
          <t>C-001</t>
        </is>
      </c>
      <c r="B3" s="4" t="inlineStr">
        <is>
          <t>Camille Durand</t>
        </is>
      </c>
      <c r="C3" s="4" t="inlineStr">
        <is>
          <t>SCI Les Platanes</t>
        </is>
      </c>
      <c r="D3" s="4" t="inlineStr">
        <is>
          <t>12 rue de la République</t>
        </is>
      </c>
      <c r="E3" s="3" t="inlineStr">
        <is>
          <t>Lyon</t>
        </is>
      </c>
      <c r="F3" s="3" t="inlineStr">
        <is>
          <t>Vide</t>
        </is>
      </c>
      <c r="G3" s="3" t="inlineStr">
        <is>
          <t>15/03/2022</t>
        </is>
      </c>
      <c r="H3" s="3" t="inlineStr">
        <is>
          <t>15/03/2025</t>
        </is>
      </c>
      <c r="I3" s="3" t="inlineStr">
        <is>
          <t>15/03/2026</t>
        </is>
      </c>
      <c r="J3" s="5" t="n">
        <v>850</v>
      </c>
      <c r="K3" s="5" t="n">
        <v>90</v>
      </c>
      <c r="L3" s="6" t="n">
        <v>140.59</v>
      </c>
      <c r="M3" s="6" t="n">
        <v>143.46</v>
      </c>
      <c r="N3" s="3" t="inlineStr">
        <is>
          <t>Oui</t>
        </is>
      </c>
      <c r="O3" s="3">
        <f>IF(AND(N3="Oui",IFERROR(DATEVALUE(I3)-DATEVALUE(H3),0)&gt;=365),"Oui","Non")</f>
        <v/>
      </c>
      <c r="P3" s="7">
        <f>IF(O3="Oui",ROUND(J3*(1+S3),2),J3)</f>
        <v/>
      </c>
      <c r="Q3" s="7">
        <f>ROUND(P3-J3,2)</f>
        <v/>
      </c>
      <c r="R3" s="7">
        <f>ROUND(Q3*12,2)</f>
        <v/>
      </c>
      <c r="S3" s="8">
        <f>IFERROR(M3/L3-1,0)</f>
        <v/>
      </c>
      <c r="T3" s="4" t="inlineStr">
        <is>
          <t>Révision annuelle standard</t>
        </is>
      </c>
    </row>
    <row r="4" ht="20" customHeight="1">
      <c r="A4" s="9" t="inlineStr">
        <is>
          <t>C-002</t>
        </is>
      </c>
      <c r="B4" s="10" t="inlineStr">
        <is>
          <t>Julien Moreau</t>
        </is>
      </c>
      <c r="C4" s="10" t="inlineStr">
        <is>
          <t>Pierre Fontaine</t>
        </is>
      </c>
      <c r="D4" s="10" t="inlineStr">
        <is>
          <t>8 avenue Victor Hugo</t>
        </is>
      </c>
      <c r="E4" s="9" t="inlineStr">
        <is>
          <t>Paris</t>
        </is>
      </c>
      <c r="F4" s="9" t="inlineStr">
        <is>
          <t>Meublé</t>
        </is>
      </c>
      <c r="G4" s="9" t="inlineStr">
        <is>
          <t>01/09/2021</t>
        </is>
      </c>
      <c r="H4" s="9" t="inlineStr">
        <is>
          <t>01/09/2025</t>
        </is>
      </c>
      <c r="I4" s="9" t="inlineStr">
        <is>
          <t>01/09/2026</t>
        </is>
      </c>
      <c r="J4" s="5" t="n">
        <v>1200</v>
      </c>
      <c r="K4" s="5" t="n">
        <v>150</v>
      </c>
      <c r="L4" s="6" t="n">
        <v>139.21</v>
      </c>
      <c r="M4" s="6" t="n">
        <v>143.46</v>
      </c>
      <c r="N4" s="9" t="inlineStr">
        <is>
          <t>Oui</t>
        </is>
      </c>
      <c r="O4" s="9">
        <f>IF(AND(N4="Oui",IFERROR(DATEVALUE(I4)-DATEVALUE(H4),0)&gt;=365),"Oui","Non")</f>
        <v/>
      </c>
      <c r="P4" s="11">
        <f>IF(O4="Oui",ROUND(J4*(1+S4),2),J4)</f>
        <v/>
      </c>
      <c r="Q4" s="11">
        <f>ROUND(P4-J4,2)</f>
        <v/>
      </c>
      <c r="R4" s="11">
        <f>ROUND(Q4*12,2)</f>
        <v/>
      </c>
      <c r="S4" s="12">
        <f>IFERROR(M4/L4-1,0)</f>
        <v/>
      </c>
      <c r="T4" s="10" t="inlineStr">
        <is>
          <t>Bail meublé — IRL T3 2025</t>
        </is>
      </c>
    </row>
    <row r="5" ht="20" customHeight="1">
      <c r="A5" s="3" t="inlineStr">
        <is>
          <t>C-003</t>
        </is>
      </c>
      <c r="B5" s="4" t="inlineStr">
        <is>
          <t>Sophie Lefèvre</t>
        </is>
      </c>
      <c r="C5" s="4" t="inlineStr">
        <is>
          <t>SCI Gironde Immo</t>
        </is>
      </c>
      <c r="D5" s="4" t="inlineStr">
        <is>
          <t>24 cours Gambetta</t>
        </is>
      </c>
      <c r="E5" s="3" t="inlineStr">
        <is>
          <t>Bordeaux</t>
        </is>
      </c>
      <c r="F5" s="3" t="inlineStr">
        <is>
          <t>Vide</t>
        </is>
      </c>
      <c r="G5" s="3" t="inlineStr">
        <is>
          <t>10/06/2023</t>
        </is>
      </c>
      <c r="H5" s="3" t="inlineStr">
        <is>
          <t>10/06/2025</t>
        </is>
      </c>
      <c r="I5" s="3" t="inlineStr">
        <is>
          <t>10/06/2026</t>
        </is>
      </c>
      <c r="J5" s="5" t="n">
        <v>750</v>
      </c>
      <c r="K5" s="5" t="n">
        <v>80</v>
      </c>
      <c r="L5" s="6" t="n">
        <v>141.03</v>
      </c>
      <c r="M5" s="6" t="n">
        <v>143.46</v>
      </c>
      <c r="N5" s="3" t="inlineStr">
        <is>
          <t>Oui</t>
        </is>
      </c>
      <c r="O5" s="3">
        <f>IF(AND(N5="Oui",IFERROR(DATEVALUE(I5)-DATEVALUE(H5),0)&gt;=365),"Oui","Non")</f>
        <v/>
      </c>
      <c r="P5" s="7">
        <f>IF(O5="Oui",ROUND(J5*(1+S5),2),J5)</f>
        <v/>
      </c>
      <c r="Q5" s="7">
        <f>ROUND(P5-J5,2)</f>
        <v/>
      </c>
      <c r="R5" s="7">
        <f>ROUND(Q5*12,2)</f>
        <v/>
      </c>
      <c r="S5" s="8">
        <f>IFERROR(M5/L5-1,0)</f>
        <v/>
      </c>
      <c r="T5" s="4" t="inlineStr">
        <is>
          <t>Première révision</t>
        </is>
      </c>
    </row>
    <row r="6" ht="20" customHeight="1">
      <c r="A6" s="9" t="inlineStr">
        <is>
          <t>C-004</t>
        </is>
      </c>
      <c r="B6" s="10" t="inlineStr">
        <is>
          <t>Thomas Bernard</t>
        </is>
      </c>
      <c r="C6" s="10" t="inlineStr">
        <is>
          <t>Marc Leconte</t>
        </is>
      </c>
      <c r="D6" s="10" t="inlineStr">
        <is>
          <t>15 boulevard de Strasbourg</t>
        </is>
      </c>
      <c r="E6" s="9" t="inlineStr">
        <is>
          <t>Toulouse</t>
        </is>
      </c>
      <c r="F6" s="9" t="inlineStr">
        <is>
          <t>Vide</t>
        </is>
      </c>
      <c r="G6" s="9" t="inlineStr">
        <is>
          <t>20/11/2020</t>
        </is>
      </c>
      <c r="H6" s="9" t="inlineStr">
        <is>
          <t>20/11/2024</t>
        </is>
      </c>
      <c r="I6" s="9" t="inlineStr">
        <is>
          <t>20/11/2026</t>
        </is>
      </c>
      <c r="J6" s="5" t="n">
        <v>680</v>
      </c>
      <c r="K6" s="5" t="n">
        <v>70</v>
      </c>
      <c r="L6" s="6" t="n">
        <v>138.72</v>
      </c>
      <c r="M6" s="6" t="n">
        <v>143.46</v>
      </c>
      <c r="N6" s="9" t="inlineStr">
        <is>
          <t>Non</t>
        </is>
      </c>
      <c r="O6" s="9">
        <f>IF(AND(N6="Oui",IFERROR(DATEVALUE(I6)-DATEVALUE(H6),0)&gt;=365),"Oui","Non")</f>
        <v/>
      </c>
      <c r="P6" s="11">
        <f>IF(O6="Oui",ROUND(J6*(1+S6),2),J6)</f>
        <v/>
      </c>
      <c r="Q6" s="11">
        <f>ROUND(P6-J6,2)</f>
        <v/>
      </c>
      <c r="R6" s="11">
        <f>ROUND(Q6*12,2)</f>
        <v/>
      </c>
      <c r="S6" s="12">
        <f>IFERROR(M6/L6-1,0)</f>
        <v/>
      </c>
      <c r="T6" s="10" t="inlineStr">
        <is>
          <t>Pas de clause — révision impossible</t>
        </is>
      </c>
    </row>
    <row r="7" ht="20" customHeight="1">
      <c r="A7" s="3" t="inlineStr">
        <is>
          <t>C-005</t>
        </is>
      </c>
      <c r="B7" s="4" t="inlineStr">
        <is>
          <t>Léa Martin</t>
        </is>
      </c>
      <c r="C7" s="4" t="inlineStr">
        <is>
          <t>Anne-Marie Vidal</t>
        </is>
      </c>
      <c r="D7" s="4" t="inlineStr">
        <is>
          <t>6 rue d'Isly</t>
        </is>
      </c>
      <c r="E7" s="3" t="inlineStr">
        <is>
          <t>Lille</t>
        </is>
      </c>
      <c r="F7" s="3" t="inlineStr">
        <is>
          <t>Meublé</t>
        </is>
      </c>
      <c r="G7" s="3" t="inlineStr">
        <is>
          <t>05/02/2022</t>
        </is>
      </c>
      <c r="H7" s="3" t="inlineStr">
        <is>
          <t>05/02/2025</t>
        </is>
      </c>
      <c r="I7" s="3" t="inlineStr">
        <is>
          <t>05/02/2026</t>
        </is>
      </c>
      <c r="J7" s="5" t="n">
        <v>950</v>
      </c>
      <c r="K7" s="5" t="n">
        <v>120</v>
      </c>
      <c r="L7" s="6" t="n">
        <v>140.07</v>
      </c>
      <c r="M7" s="6" t="n">
        <v>143.46</v>
      </c>
      <c r="N7" s="3" t="inlineStr">
        <is>
          <t>Oui</t>
        </is>
      </c>
      <c r="O7" s="3">
        <f>IF(AND(N7="Oui",IFERROR(DATEVALUE(I7)-DATEVALUE(H7),0)&gt;=365),"Oui","Non")</f>
        <v/>
      </c>
      <c r="P7" s="7">
        <f>IF(O7="Oui",ROUND(J7*(1+S7),2),J7)</f>
        <v/>
      </c>
      <c r="Q7" s="7">
        <f>ROUND(P7-J7,2)</f>
        <v/>
      </c>
      <c r="R7" s="7">
        <f>ROUND(Q7*12,2)</f>
        <v/>
      </c>
      <c r="S7" s="8">
        <f>IFERROR(M7/L7-1,0)</f>
        <v/>
      </c>
      <c r="T7" s="4" t="inlineStr">
        <is>
          <t>Bail meublé renouvelé</t>
        </is>
      </c>
    </row>
    <row r="8" ht="20" customHeight="1">
      <c r="A8" s="9" t="inlineStr">
        <is>
          <t>C-006</t>
        </is>
      </c>
      <c r="B8" s="10" t="inlineStr">
        <is>
          <t>Nicolas Petit</t>
        </is>
      </c>
      <c r="C8" s="10" t="inlineStr">
        <is>
          <t>SCI Lyon Nord</t>
        </is>
      </c>
      <c r="D8" s="10" t="inlineStr">
        <is>
          <t>9 place Bellecour</t>
        </is>
      </c>
      <c r="E8" s="9" t="inlineStr">
        <is>
          <t>Lyon</t>
        </is>
      </c>
      <c r="F8" s="9" t="inlineStr">
        <is>
          <t>Vide</t>
        </is>
      </c>
      <c r="G8" s="9" t="inlineStr">
        <is>
          <t>12/07/2023</t>
        </is>
      </c>
      <c r="H8" s="9" t="inlineStr">
        <is>
          <t>12/07/2025</t>
        </is>
      </c>
      <c r="I8" s="9" t="inlineStr">
        <is>
          <t>12/07/2026</t>
        </is>
      </c>
      <c r="J8" s="5" t="n">
        <v>790</v>
      </c>
      <c r="K8" s="5" t="n">
        <v>95</v>
      </c>
      <c r="L8" s="6" t="n">
        <v>142.14</v>
      </c>
      <c r="M8" s="6" t="n">
        <v>143.46</v>
      </c>
      <c r="N8" s="9" t="inlineStr">
        <is>
          <t>Oui</t>
        </is>
      </c>
      <c r="O8" s="9">
        <f>IF(AND(N8="Oui",IFERROR(DATEVALUE(I8)-DATEVALUE(H8),0)&gt;=365),"Oui","Non")</f>
        <v/>
      </c>
      <c r="P8" s="11">
        <f>IF(O8="Oui",ROUND(J8*(1+S8),2),J8)</f>
        <v/>
      </c>
      <c r="Q8" s="11">
        <f>ROUND(P8-J8,2)</f>
        <v/>
      </c>
      <c r="R8" s="11">
        <f>ROUND(Q8*12,2)</f>
        <v/>
      </c>
      <c r="S8" s="12">
        <f>IFERROR(M8/L8-1,0)</f>
        <v/>
      </c>
      <c r="T8" s="10" t="inlineStr">
        <is>
          <t>Révision modérée</t>
        </is>
      </c>
    </row>
    <row r="9" ht="20" customHeight="1">
      <c r="A9" s="3" t="inlineStr">
        <is>
          <t>C-007</t>
        </is>
      </c>
      <c r="B9" s="4" t="inlineStr">
        <is>
          <t>Émilie Rousseau</t>
        </is>
      </c>
      <c r="C9" s="4" t="inlineStr">
        <is>
          <t>Hugues Renard</t>
        </is>
      </c>
      <c r="D9" s="4" t="inlineStr">
        <is>
          <t>3 rue Faubourg Saint-Antoine</t>
        </is>
      </c>
      <c r="E9" s="3" t="inlineStr">
        <is>
          <t>Paris</t>
        </is>
      </c>
      <c r="F9" s="3" t="inlineStr">
        <is>
          <t>Meublé</t>
        </is>
      </c>
      <c r="G9" s="3" t="inlineStr">
        <is>
          <t>28/04/2021</t>
        </is>
      </c>
      <c r="H9" s="3" t="inlineStr">
        <is>
          <t>28/04/2025</t>
        </is>
      </c>
      <c r="I9" s="3" t="inlineStr">
        <is>
          <t>28/04/2026</t>
        </is>
      </c>
      <c r="J9" s="5" t="n">
        <v>1250</v>
      </c>
      <c r="K9" s="5" t="n">
        <v>180</v>
      </c>
      <c r="L9" s="6" t="n">
        <v>139.5</v>
      </c>
      <c r="M9" s="6" t="n">
        <v>143.46</v>
      </c>
      <c r="N9" s="3" t="inlineStr">
        <is>
          <t>Oui</t>
        </is>
      </c>
      <c r="O9" s="3">
        <f>IF(AND(N9="Oui",IFERROR(DATEVALUE(I9)-DATEVALUE(H9),0)&gt;=365),"Oui","Non")</f>
        <v/>
      </c>
      <c r="P9" s="7">
        <f>IF(O9="Oui",ROUND(J9*(1+S9),2),J9)</f>
        <v/>
      </c>
      <c r="Q9" s="7">
        <f>ROUND(P9-J9,2)</f>
        <v/>
      </c>
      <c r="R9" s="7">
        <f>ROUND(Q9*12,2)</f>
        <v/>
      </c>
      <c r="S9" s="8">
        <f>IFERROR(M9/L9-1,0)</f>
        <v/>
      </c>
      <c r="T9" s="4" t="inlineStr">
        <is>
          <t>Paris — meublé haut de gamme</t>
        </is>
      </c>
    </row>
    <row r="10" ht="20" customHeight="1">
      <c r="A10" s="9" t="inlineStr">
        <is>
          <t>C-008</t>
        </is>
      </c>
      <c r="B10" s="10" t="inlineStr">
        <is>
          <t>Antoine Garcia</t>
        </is>
      </c>
      <c r="C10" s="10" t="inlineStr">
        <is>
          <t>SCI Nord Invest</t>
        </is>
      </c>
      <c r="D10" s="10" t="inlineStr">
        <is>
          <t>18 rue nationale</t>
        </is>
      </c>
      <c r="E10" s="9" t="inlineStr">
        <is>
          <t>Lille</t>
        </is>
      </c>
      <c r="F10" s="9" t="inlineStr">
        <is>
          <t>Vide</t>
        </is>
      </c>
      <c r="G10" s="9" t="inlineStr">
        <is>
          <t>03/10/2022</t>
        </is>
      </c>
      <c r="H10" s="9" t="inlineStr">
        <is>
          <t>03/10/2025</t>
        </is>
      </c>
      <c r="I10" s="9" t="inlineStr">
        <is>
          <t>03/10/2026</t>
        </is>
      </c>
      <c r="J10" s="5" t="n">
        <v>650</v>
      </c>
      <c r="K10" s="5" t="n">
        <v>75</v>
      </c>
      <c r="L10" s="6" t="n">
        <v>141.83</v>
      </c>
      <c r="M10" s="6" t="n">
        <v>143.46</v>
      </c>
      <c r="N10" s="9" t="inlineStr">
        <is>
          <t>Non</t>
        </is>
      </c>
      <c r="O10" s="9">
        <f>IF(AND(N10="Oui",IFERROR(DATEVALUE(I10)-DATEVALUE(H10),0)&gt;=365),"Oui","Non")</f>
        <v/>
      </c>
      <c r="P10" s="11">
        <f>IF(O10="Oui",ROUND(J10*(1+S10),2),J10)</f>
        <v/>
      </c>
      <c r="Q10" s="11">
        <f>ROUND(P10-J10,2)</f>
        <v/>
      </c>
      <c r="R10" s="11">
        <f>ROUND(Q10*12,2)</f>
        <v/>
      </c>
      <c r="S10" s="12">
        <f>IFERROR(M10/L10-1,0)</f>
        <v/>
      </c>
      <c r="T10" s="10" t="inlineStr">
        <is>
          <t>Bail sans clause de révision</t>
        </is>
      </c>
    </row>
  </sheetData>
  <mergeCells count="1">
    <mergeCell ref="A1:T1"/>
  </mergeCells>
  <conditionalFormatting sqref="N3">
    <cfRule type="expression" priority="1" dxfId="0" stopIfTrue="1">
      <formula>N3="Non"</formula>
    </cfRule>
  </conditionalFormatting>
  <conditionalFormatting sqref="O3">
    <cfRule type="expression" priority="2" dxfId="1" stopIfTrue="1">
      <formula>O3="Oui"</formula>
    </cfRule>
    <cfRule type="expression" priority="3" dxfId="0" stopIfTrue="1">
      <formula>O3="Non"</formula>
    </cfRule>
  </conditionalFormatting>
  <conditionalFormatting sqref="N4">
    <cfRule type="expression" priority="4" dxfId="0" stopIfTrue="1">
      <formula>N4="Non"</formula>
    </cfRule>
  </conditionalFormatting>
  <conditionalFormatting sqref="O4">
    <cfRule type="expression" priority="5" dxfId="1" stopIfTrue="1">
      <formula>O4="Oui"</formula>
    </cfRule>
    <cfRule type="expression" priority="6" dxfId="0" stopIfTrue="1">
      <formula>O4="Non"</formula>
    </cfRule>
  </conditionalFormatting>
  <conditionalFormatting sqref="N5">
    <cfRule type="expression" priority="7" dxfId="0" stopIfTrue="1">
      <formula>N5="Non"</formula>
    </cfRule>
  </conditionalFormatting>
  <conditionalFormatting sqref="O5">
    <cfRule type="expression" priority="8" dxfId="1" stopIfTrue="1">
      <formula>O5="Oui"</formula>
    </cfRule>
    <cfRule type="expression" priority="9" dxfId="0" stopIfTrue="1">
      <formula>O5="Non"</formula>
    </cfRule>
  </conditionalFormatting>
  <conditionalFormatting sqref="N6">
    <cfRule type="expression" priority="10" dxfId="0" stopIfTrue="1">
      <formula>N6="Non"</formula>
    </cfRule>
  </conditionalFormatting>
  <conditionalFormatting sqref="O6">
    <cfRule type="expression" priority="11" dxfId="1" stopIfTrue="1">
      <formula>O6="Oui"</formula>
    </cfRule>
    <cfRule type="expression" priority="12" dxfId="0" stopIfTrue="1">
      <formula>O6="Non"</formula>
    </cfRule>
  </conditionalFormatting>
  <conditionalFormatting sqref="N7">
    <cfRule type="expression" priority="13" dxfId="0" stopIfTrue="1">
      <formula>N7="Non"</formula>
    </cfRule>
  </conditionalFormatting>
  <conditionalFormatting sqref="O7">
    <cfRule type="expression" priority="14" dxfId="1" stopIfTrue="1">
      <formula>O7="Oui"</formula>
    </cfRule>
    <cfRule type="expression" priority="15" dxfId="0" stopIfTrue="1">
      <formula>O7="Non"</formula>
    </cfRule>
  </conditionalFormatting>
  <conditionalFormatting sqref="N8">
    <cfRule type="expression" priority="16" dxfId="0" stopIfTrue="1">
      <formula>N8="Non"</formula>
    </cfRule>
  </conditionalFormatting>
  <conditionalFormatting sqref="O8">
    <cfRule type="expression" priority="17" dxfId="1" stopIfTrue="1">
      <formula>O8="Oui"</formula>
    </cfRule>
    <cfRule type="expression" priority="18" dxfId="0" stopIfTrue="1">
      <formula>O8="Non"</formula>
    </cfRule>
  </conditionalFormatting>
  <conditionalFormatting sqref="N9">
    <cfRule type="expression" priority="19" dxfId="0" stopIfTrue="1">
      <formula>N9="Non"</formula>
    </cfRule>
  </conditionalFormatting>
  <conditionalFormatting sqref="O9">
    <cfRule type="expression" priority="20" dxfId="1" stopIfTrue="1">
      <formula>O9="Oui"</formula>
    </cfRule>
    <cfRule type="expression" priority="21" dxfId="0" stopIfTrue="1">
      <formula>O9="Non"</formula>
    </cfRule>
  </conditionalFormatting>
  <conditionalFormatting sqref="N10">
    <cfRule type="expression" priority="22" dxfId="0" stopIfTrue="1">
      <formula>N10="Non"</formula>
    </cfRule>
  </conditionalFormatting>
  <conditionalFormatting sqref="O10">
    <cfRule type="expression" priority="23" dxfId="1" stopIfTrue="1">
      <formula>O10="Oui"</formula>
    </cfRule>
    <cfRule type="expression" priority="24" dxfId="0" stopIfTrue="1">
      <formula>O10="Non"</formula>
    </cfRule>
  </conditionalFormatting>
  <dataValidations count="2">
    <dataValidation sqref="F3:F50" showErrorMessage="1" showInputMessage="1" allowBlank="1" type="list">
      <formula1>"Vide,Meublé"</formula1>
    </dataValidation>
    <dataValidation sqref="N3:N50" showErrorMessage="1" showInputMessage="1" allowBlank="1" type="list">
      <formula1>"Oui,Non"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20" customWidth="1" min="1" max="1"/>
    <col width="22" customWidth="1" min="2" max="2"/>
    <col width="14" customWidth="1" min="3" max="3"/>
    <col width="36" customWidth="1" min="4" max="4"/>
  </cols>
  <sheetData>
    <row r="1" ht="30" customHeight="1">
      <c r="A1" s="1" t="inlineStr">
        <is>
          <t>TABLE DE RÉFÉRENCE — INDICES IRL (INSEE)</t>
        </is>
      </c>
      <c r="B1" s="33" t="n"/>
      <c r="C1" s="33" t="n"/>
      <c r="D1" s="34" t="n"/>
    </row>
    <row r="2" ht="36" customHeight="1">
      <c r="A2" s="2" t="inlineStr">
        <is>
          <t>Trimestre IRL</t>
        </is>
      </c>
      <c r="B2" s="2" t="inlineStr">
        <is>
          <t>Date de publication</t>
        </is>
      </c>
      <c r="C2" s="2" t="inlineStr">
        <is>
          <t>Valeur IRL</t>
        </is>
      </c>
      <c r="D2" s="2" t="inlineStr">
        <is>
          <t>Source</t>
        </is>
      </c>
    </row>
    <row r="3" ht="18" customHeight="1">
      <c r="A3" s="3" t="inlineStr">
        <is>
          <t>T1 2024</t>
        </is>
      </c>
      <c r="B3" s="3" t="inlineStr">
        <is>
          <t>12/04/2024</t>
        </is>
      </c>
      <c r="C3" s="13" t="n">
        <v>141.39</v>
      </c>
      <c r="D3" s="3" t="inlineStr">
        <is>
          <t>INSEE — indice de référence des loyers</t>
        </is>
      </c>
    </row>
    <row r="4" ht="18" customHeight="1">
      <c r="A4" s="9" t="inlineStr">
        <is>
          <t>T2 2024</t>
        </is>
      </c>
      <c r="B4" s="9" t="inlineStr">
        <is>
          <t>12/07/2024</t>
        </is>
      </c>
      <c r="C4" s="14" t="n">
        <v>142.14</v>
      </c>
      <c r="D4" s="9" t="inlineStr">
        <is>
          <t>INSEE — indice de référence des loyers</t>
        </is>
      </c>
    </row>
    <row r="5" ht="18" customHeight="1">
      <c r="A5" s="3" t="inlineStr">
        <is>
          <t>T3 2024</t>
        </is>
      </c>
      <c r="B5" s="3" t="inlineStr">
        <is>
          <t>11/10/2024</t>
        </is>
      </c>
      <c r="C5" s="13" t="n">
        <v>142.74</v>
      </c>
      <c r="D5" s="3" t="inlineStr">
        <is>
          <t>INSEE — indice de référence des loyers</t>
        </is>
      </c>
    </row>
    <row r="6" ht="18" customHeight="1">
      <c r="A6" s="9" t="inlineStr">
        <is>
          <t>T4 2024</t>
        </is>
      </c>
      <c r="B6" s="9" t="inlineStr">
        <is>
          <t>10/01/2025</t>
        </is>
      </c>
      <c r="C6" s="14" t="n">
        <v>143.09</v>
      </c>
      <c r="D6" s="9" t="inlineStr">
        <is>
          <t>INSEE — indice de référence des loyers</t>
        </is>
      </c>
    </row>
    <row r="7" ht="18" customHeight="1">
      <c r="A7" s="3" t="inlineStr">
        <is>
          <t>T1 2025</t>
        </is>
      </c>
      <c r="B7" s="3" t="inlineStr">
        <is>
          <t>11/04/2025</t>
        </is>
      </c>
      <c r="C7" s="13" t="n">
        <v>143.46</v>
      </c>
      <c r="D7" s="3" t="inlineStr">
        <is>
          <t>INSEE — indice de référence des loyers</t>
        </is>
      </c>
    </row>
    <row r="8" ht="18" customHeight="1">
      <c r="A8" s="9" t="inlineStr">
        <is>
          <t>T2 2025</t>
        </is>
      </c>
      <c r="B8" s="9" t="inlineStr">
        <is>
          <t>11/07/2025</t>
        </is>
      </c>
      <c r="C8" s="14" t="n">
        <v>143.82</v>
      </c>
      <c r="D8" s="9" t="inlineStr">
        <is>
          <t>INSEE — indice de référence des loyers</t>
        </is>
      </c>
    </row>
    <row r="9" ht="18" customHeight="1">
      <c r="A9" s="3" t="inlineStr">
        <is>
          <t>T3 2025</t>
        </is>
      </c>
      <c r="B9" s="3" t="inlineStr">
        <is>
          <t>10/10/2025</t>
        </is>
      </c>
      <c r="C9" s="13" t="n">
        <v>144.21</v>
      </c>
      <c r="D9" s="3" t="inlineStr">
        <is>
          <t>INSEE — indice de référence des loyers</t>
        </is>
      </c>
    </row>
    <row r="10" ht="18" customHeight="1">
      <c r="A10" s="9" t="inlineStr">
        <is>
          <t>T4 2025</t>
        </is>
      </c>
      <c r="B10" s="9" t="inlineStr">
        <is>
          <t>09/01/2026</t>
        </is>
      </c>
      <c r="C10" s="14" t="n">
        <v>144.65</v>
      </c>
      <c r="D10" s="9" t="inlineStr">
        <is>
          <t>INSEE — indice de référence des loyers</t>
        </is>
      </c>
    </row>
    <row r="11" ht="18" customHeight="1">
      <c r="A11" s="3" t="inlineStr">
        <is>
          <t>T1 2026</t>
        </is>
      </c>
      <c r="B11" s="3" t="inlineStr">
        <is>
          <t>11/04/2026</t>
        </is>
      </c>
      <c r="C11" s="13" t="n">
        <v>145.03</v>
      </c>
      <c r="D11" s="3" t="inlineStr">
        <is>
          <t>INSEE — indice de référence des loyers</t>
        </is>
      </c>
    </row>
    <row r="12"/>
    <row r="13" ht="28" customHeight="1">
      <c r="A13" s="15" t="inlineStr">
        <is>
          <t>ℹ️ Note :</t>
        </is>
      </c>
      <c r="B13" s="16" t="inlineStr">
        <is>
          <t>L'IRL est publié trimestriellement par l'INSEE. Il sert de base légale pour la révision annuelle des loyers (art. 17-1 loi 89-462).</t>
        </is>
      </c>
    </row>
  </sheetData>
  <mergeCells count="2">
    <mergeCell ref="A1:D1"/>
    <mergeCell ref="B13:D13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39"/>
  <sheetViews>
    <sheetView workbookViewId="0">
      <selection activeCell="A1" sqref="A1"/>
    </sheetView>
  </sheetViews>
  <sheetFormatPr baseColWidth="8" defaultRowHeight="15"/>
  <cols>
    <col width="13" customWidth="1" min="1" max="1"/>
    <col width="22" customWidth="1" min="2" max="2"/>
    <col width="18" customWidth="1" min="3" max="3"/>
    <col width="18" customWidth="1" min="4" max="4"/>
    <col width="18" customWidth="1" min="5" max="5"/>
    <col width="13" customWidth="1" min="6" max="6"/>
  </cols>
  <sheetData>
    <row r="1" ht="32" customHeight="1">
      <c r="A1" s="1" t="inlineStr">
        <is>
          <t>TABLEAU DE BORD — RÉVISION DE LOYER IRL</t>
        </is>
      </c>
      <c r="B1" s="33" t="n"/>
      <c r="C1" s="33" t="n"/>
      <c r="D1" s="33" t="n"/>
      <c r="E1" s="33" t="n"/>
      <c r="F1" s="33" t="n"/>
      <c r="G1" s="33" t="n"/>
      <c r="H1" s="34" t="n"/>
    </row>
    <row r="2" ht="26" customHeight="1">
      <c r="A2" s="17" t="inlineStr">
        <is>
          <t>📊 INDICATEURS CLÉS</t>
        </is>
      </c>
      <c r="B2" s="33" t="n"/>
      <c r="C2" s="34" t="n"/>
    </row>
    <row r="3" ht="30" customHeight="1">
      <c r="A3" s="2" t="inlineStr">
        <is>
          <t>Indicateur</t>
        </is>
      </c>
      <c r="B3" s="2" t="inlineStr">
        <is>
          <t>Valeur</t>
        </is>
      </c>
      <c r="C3" s="2" t="inlineStr">
        <is>
          <t>Unité</t>
        </is>
      </c>
    </row>
    <row r="4" ht="20" customHeight="1">
      <c r="A4" s="18" t="inlineStr">
        <is>
          <t>Nombre de baux suivis</t>
        </is>
      </c>
      <c r="B4" s="19">
        <f>COUNTA(Données_Contrats!A3:A50)</f>
        <v/>
      </c>
      <c r="C4" s="20" t="inlineStr">
        <is>
          <t>baux</t>
        </is>
      </c>
    </row>
    <row r="5" ht="20" customHeight="1">
      <c r="A5" s="21" t="inlineStr">
        <is>
          <t>Révisions autorisées</t>
        </is>
      </c>
      <c r="B5" s="19">
        <f>COUNTIF(Données_Contrats!O3:O50,"Oui")</f>
        <v/>
      </c>
      <c r="C5" s="22" t="inlineStr">
        <is>
          <t>baux</t>
        </is>
      </c>
    </row>
    <row r="6" ht="20" customHeight="1">
      <c r="A6" s="18" t="inlineStr">
        <is>
          <t>Révisions bloquées</t>
        </is>
      </c>
      <c r="B6" s="19">
        <f>COUNTIF(Données_Contrats!O3:O50,"Non")</f>
        <v/>
      </c>
      <c r="C6" s="20" t="inlineStr">
        <is>
          <t>baux</t>
        </is>
      </c>
    </row>
    <row r="7" ht="20" customHeight="1">
      <c r="A7" s="21" t="inlineStr">
        <is>
          <t>Loyer total avant révision</t>
        </is>
      </c>
      <c r="B7" s="23">
        <f>IFERROR(SUM(Données_Contrats!J3:J50),0)</f>
        <v/>
      </c>
      <c r="C7" s="22" t="inlineStr">
        <is>
          <t>€/mois</t>
        </is>
      </c>
    </row>
    <row r="8" ht="20" customHeight="1">
      <c r="A8" s="18" t="inlineStr">
        <is>
          <t>Loyer total après révision</t>
        </is>
      </c>
      <c r="B8" s="23">
        <f>IFERROR(SUM(Données_Contrats!P3:P50),0)</f>
        <v/>
      </c>
      <c r="C8" s="20" t="inlineStr">
        <is>
          <t>€/mois</t>
        </is>
      </c>
    </row>
    <row r="9" ht="20" customHeight="1">
      <c r="A9" s="21" t="inlineStr">
        <is>
          <t>Gain mensuel total</t>
        </is>
      </c>
      <c r="B9" s="23">
        <f>IFERROR(SUM(Données_Contrats!Q3:Q50),0)</f>
        <v/>
      </c>
      <c r="C9" s="22" t="inlineStr">
        <is>
          <t>€/mois</t>
        </is>
      </c>
    </row>
    <row r="10" ht="20" customHeight="1">
      <c r="A10" s="18" t="inlineStr">
        <is>
          <t>Gain annuel total</t>
        </is>
      </c>
      <c r="B10" s="23">
        <f>IFERROR(SUM(Données_Contrats!R3:R50),0)</f>
        <v/>
      </c>
      <c r="C10" s="20" t="inlineStr">
        <is>
          <t>€/an</t>
        </is>
      </c>
    </row>
    <row r="11" ht="20" customHeight="1">
      <c r="A11" s="21" t="inlineStr">
        <is>
          <t>Variation IRL moyenne</t>
        </is>
      </c>
      <c r="B11" s="24">
        <f>IFERROR(AVERAGE(Données_Contrats!S3:S50),0)</f>
        <v/>
      </c>
      <c r="C11" s="22" t="inlineStr">
        <is>
          <t>%</t>
        </is>
      </c>
    </row>
    <row r="12" ht="20" customHeight="1">
      <c r="A12" s="18" t="inlineStr">
        <is>
          <t>% baux révisables</t>
        </is>
      </c>
      <c r="B12" s="24">
        <f>IFERROR(B5/B4,0)</f>
        <v/>
      </c>
      <c r="C12" s="20" t="inlineStr">
        <is>
          <t>ratio</t>
        </is>
      </c>
    </row>
    <row r="13"/>
    <row r="14"/>
    <row r="15" ht="10" customHeight="1"/>
    <row r="16" ht="26" customHeight="1">
      <c r="A16" s="17" t="inlineStr">
        <is>
          <t>📋 DÉTAIL PAR CONTRAT (loyers avant / après)</t>
        </is>
      </c>
      <c r="B16" s="33" t="n"/>
      <c r="C16" s="33" t="n"/>
      <c r="D16" s="33" t="n"/>
      <c r="E16" s="33" t="n"/>
      <c r="F16" s="33" t="n"/>
      <c r="G16" s="33" t="n"/>
      <c r="H16" s="34" t="n"/>
    </row>
    <row r="17" ht="36" customHeight="1">
      <c r="A17" s="2" t="inlineStr">
        <is>
          <t>ID Contrat</t>
        </is>
      </c>
      <c r="B17" s="2" t="inlineStr">
        <is>
          <t>Locataire</t>
        </is>
      </c>
      <c r="C17" s="2" t="inlineStr">
        <is>
          <t>Loyer actuel (€)</t>
        </is>
      </c>
      <c r="D17" s="2" t="inlineStr">
        <is>
          <t>Nouveau loyer (€)</t>
        </is>
      </c>
      <c r="E17" s="2" t="inlineStr">
        <is>
          <t>Écart mensuel (€)</t>
        </is>
      </c>
      <c r="F17" s="2" t="inlineStr">
        <is>
          <t>Révision ?</t>
        </is>
      </c>
    </row>
    <row r="18" ht="18" customHeight="1">
      <c r="A18" s="9">
        <f>IFERROR(Données_Contrats!A3,"")</f>
        <v/>
      </c>
      <c r="B18" s="9">
        <f>IFERROR(Données_Contrats!B3,"")</f>
        <v/>
      </c>
      <c r="C18" s="11">
        <f>IFERROR(Données_Contrats!J3,0)</f>
        <v/>
      </c>
      <c r="D18" s="11">
        <f>IFERROR(Données_Contrats!P3,0)</f>
        <v/>
      </c>
      <c r="E18" s="11">
        <f>IFERROR(Données_Contrats!Q3,0)</f>
        <v/>
      </c>
      <c r="F18" s="9">
        <f>IFERROR(Données_Contrats!O3,"")</f>
        <v/>
      </c>
    </row>
    <row r="19" ht="18" customHeight="1">
      <c r="A19" s="3">
        <f>IFERROR(Données_Contrats!A4,"")</f>
        <v/>
      </c>
      <c r="B19" s="3">
        <f>IFERROR(Données_Contrats!B4,"")</f>
        <v/>
      </c>
      <c r="C19" s="7">
        <f>IFERROR(Données_Contrats!J4,0)</f>
        <v/>
      </c>
      <c r="D19" s="7">
        <f>IFERROR(Données_Contrats!P4,0)</f>
        <v/>
      </c>
      <c r="E19" s="7">
        <f>IFERROR(Données_Contrats!Q4,0)</f>
        <v/>
      </c>
      <c r="F19" s="3">
        <f>IFERROR(Données_Contrats!O4,"")</f>
        <v/>
      </c>
    </row>
    <row r="20" ht="18" customHeight="1">
      <c r="A20" s="9">
        <f>IFERROR(Données_Contrats!A5,"")</f>
        <v/>
      </c>
      <c r="B20" s="9">
        <f>IFERROR(Données_Contrats!B5,"")</f>
        <v/>
      </c>
      <c r="C20" s="11">
        <f>IFERROR(Données_Contrats!J5,0)</f>
        <v/>
      </c>
      <c r="D20" s="11">
        <f>IFERROR(Données_Contrats!P5,0)</f>
        <v/>
      </c>
      <c r="E20" s="11">
        <f>IFERROR(Données_Contrats!Q5,0)</f>
        <v/>
      </c>
      <c r="F20" s="9">
        <f>IFERROR(Données_Contrats!O5,"")</f>
        <v/>
      </c>
    </row>
    <row r="21" ht="18" customHeight="1">
      <c r="A21" s="3">
        <f>IFERROR(Données_Contrats!A6,"")</f>
        <v/>
      </c>
      <c r="B21" s="3">
        <f>IFERROR(Données_Contrats!B6,"")</f>
        <v/>
      </c>
      <c r="C21" s="7">
        <f>IFERROR(Données_Contrats!J6,0)</f>
        <v/>
      </c>
      <c r="D21" s="7">
        <f>IFERROR(Données_Contrats!P6,0)</f>
        <v/>
      </c>
      <c r="E21" s="7">
        <f>IFERROR(Données_Contrats!Q6,0)</f>
        <v/>
      </c>
      <c r="F21" s="3">
        <f>IFERROR(Données_Contrats!O6,"")</f>
        <v/>
      </c>
    </row>
    <row r="22" ht="18" customHeight="1">
      <c r="A22" s="9">
        <f>IFERROR(Données_Contrats!A7,"")</f>
        <v/>
      </c>
      <c r="B22" s="9">
        <f>IFERROR(Données_Contrats!B7,"")</f>
        <v/>
      </c>
      <c r="C22" s="11">
        <f>IFERROR(Données_Contrats!J7,0)</f>
        <v/>
      </c>
      <c r="D22" s="11">
        <f>IFERROR(Données_Contrats!P7,0)</f>
        <v/>
      </c>
      <c r="E22" s="11">
        <f>IFERROR(Données_Contrats!Q7,0)</f>
        <v/>
      </c>
      <c r="F22" s="9">
        <f>IFERROR(Données_Contrats!O7,"")</f>
        <v/>
      </c>
    </row>
    <row r="23" ht="18" customHeight="1">
      <c r="A23" s="3">
        <f>IFERROR(Données_Contrats!A8,"")</f>
        <v/>
      </c>
      <c r="B23" s="3">
        <f>IFERROR(Données_Contrats!B8,"")</f>
        <v/>
      </c>
      <c r="C23" s="7">
        <f>IFERROR(Données_Contrats!J8,0)</f>
        <v/>
      </c>
      <c r="D23" s="7">
        <f>IFERROR(Données_Contrats!P8,0)</f>
        <v/>
      </c>
      <c r="E23" s="7">
        <f>IFERROR(Données_Contrats!Q8,0)</f>
        <v/>
      </c>
      <c r="F23" s="3">
        <f>IFERROR(Données_Contrats!O8,"")</f>
        <v/>
      </c>
    </row>
    <row r="24" ht="18" customHeight="1">
      <c r="A24" s="9">
        <f>IFERROR(Données_Contrats!A9,"")</f>
        <v/>
      </c>
      <c r="B24" s="9">
        <f>IFERROR(Données_Contrats!B9,"")</f>
        <v/>
      </c>
      <c r="C24" s="11">
        <f>IFERROR(Données_Contrats!J9,0)</f>
        <v/>
      </c>
      <c r="D24" s="11">
        <f>IFERROR(Données_Contrats!P9,0)</f>
        <v/>
      </c>
      <c r="E24" s="11">
        <f>IFERROR(Données_Contrats!Q9,0)</f>
        <v/>
      </c>
      <c r="F24" s="9">
        <f>IFERROR(Données_Contrats!O9,"")</f>
        <v/>
      </c>
    </row>
    <row r="25" ht="18" customHeight="1">
      <c r="A25" s="3">
        <f>IFERROR(Données_Contrats!A10,"")</f>
        <v/>
      </c>
      <c r="B25" s="3">
        <f>IFERROR(Données_Contrats!B10,"")</f>
        <v/>
      </c>
      <c r="C25" s="7">
        <f>IFERROR(Données_Contrats!J10,0)</f>
        <v/>
      </c>
      <c r="D25" s="7">
        <f>IFERROR(Données_Contrats!P10,0)</f>
        <v/>
      </c>
      <c r="E25" s="7">
        <f>IFERROR(Données_Contrats!Q10,0)</f>
        <v/>
      </c>
      <c r="F25" s="3">
        <f>IFERROR(Données_Contrats!O10,"")</f>
        <v/>
      </c>
    </row>
    <row r="26"/>
    <row r="27"/>
    <row r="28"/>
    <row r="29"/>
    <row r="30"/>
    <row r="31"/>
    <row r="32"/>
    <row r="33"/>
    <row r="34"/>
    <row r="35"/>
    <row r="36"/>
    <row r="37"/>
    <row r="38">
      <c r="F38" s="25" t="inlineStr">
        <is>
          <t>Révisions autorisées</t>
        </is>
      </c>
      <c r="G38">
        <f>COUNTIF(Données_Contrats!O3:O50,"Oui")</f>
        <v/>
      </c>
    </row>
    <row r="39">
      <c r="F39" s="25" t="inlineStr">
        <is>
          <t>Révisions bloquées</t>
        </is>
      </c>
      <c r="G39">
        <f>COUNTIF(Données_Contrats!O3:O50,"Non")</f>
        <v/>
      </c>
    </row>
  </sheetData>
  <mergeCells count="3">
    <mergeCell ref="A1:H1"/>
    <mergeCell ref="A2:C2"/>
    <mergeCell ref="A16:H16"/>
  </mergeCells>
  <conditionalFormatting sqref="F18">
    <cfRule type="expression" priority="1" dxfId="1" stopIfTrue="1">
      <formula>F18="Oui"</formula>
    </cfRule>
    <cfRule type="expression" priority="2" dxfId="0" stopIfTrue="1">
      <formula>F18="Non"</formula>
    </cfRule>
  </conditionalFormatting>
  <conditionalFormatting sqref="F19">
    <cfRule type="expression" priority="3" dxfId="1" stopIfTrue="1">
      <formula>F19="Oui"</formula>
    </cfRule>
    <cfRule type="expression" priority="4" dxfId="0" stopIfTrue="1">
      <formula>F19="Non"</formula>
    </cfRule>
  </conditionalFormatting>
  <conditionalFormatting sqref="F20">
    <cfRule type="expression" priority="5" dxfId="1" stopIfTrue="1">
      <formula>F20="Oui"</formula>
    </cfRule>
    <cfRule type="expression" priority="6" dxfId="0" stopIfTrue="1">
      <formula>F20="Non"</formula>
    </cfRule>
  </conditionalFormatting>
  <conditionalFormatting sqref="F21">
    <cfRule type="expression" priority="7" dxfId="1" stopIfTrue="1">
      <formula>F21="Oui"</formula>
    </cfRule>
    <cfRule type="expression" priority="8" dxfId="0" stopIfTrue="1">
      <formula>F21="Non"</formula>
    </cfRule>
  </conditionalFormatting>
  <conditionalFormatting sqref="F22">
    <cfRule type="expression" priority="9" dxfId="1" stopIfTrue="1">
      <formula>F22="Oui"</formula>
    </cfRule>
    <cfRule type="expression" priority="10" dxfId="0" stopIfTrue="1">
      <formula>F22="Non"</formula>
    </cfRule>
  </conditionalFormatting>
  <conditionalFormatting sqref="F23">
    <cfRule type="expression" priority="11" dxfId="1" stopIfTrue="1">
      <formula>F23="Oui"</formula>
    </cfRule>
    <cfRule type="expression" priority="12" dxfId="0" stopIfTrue="1">
      <formula>F23="Non"</formula>
    </cfRule>
  </conditionalFormatting>
  <conditionalFormatting sqref="F24">
    <cfRule type="expression" priority="13" dxfId="1" stopIfTrue="1">
      <formula>F24="Oui"</formula>
    </cfRule>
    <cfRule type="expression" priority="14" dxfId="0" stopIfTrue="1">
      <formula>F24="Non"</formula>
    </cfRule>
  </conditionalFormatting>
  <conditionalFormatting sqref="F25">
    <cfRule type="expression" priority="15" dxfId="1" stopIfTrue="1">
      <formula>F25="Oui"</formula>
    </cfRule>
    <cfRule type="expression" priority="16" dxfId="0" stopIfTrue="1">
      <formula>F25="Non"</formula>
    </cfRule>
  </conditionalFormatting>
  <pageMargins left="0.75" right="0.75" top="1" bottom="1" header="0.5" footer="0.5"/>
  <drawing xmlns:r="http://schemas.openxmlformats.org/officeDocument/2006/relationships" r:id="rId1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4"/>
  <sheetViews>
    <sheetView workbookViewId="0">
      <selection activeCell="A1" sqref="A1"/>
    </sheetView>
  </sheetViews>
  <sheetFormatPr baseColWidth="8" defaultRowHeight="15"/>
  <cols>
    <col width="4" customWidth="1" min="1" max="1"/>
    <col width="28" customWidth="1" min="2" max="2"/>
    <col width="60" customWidth="1" min="3" max="3"/>
  </cols>
  <sheetData>
    <row r="1" ht="34" customHeight="1">
      <c r="A1" s="1" t="inlineStr">
        <is>
          <t>MODE D'EMPLOI — CLASSEUR RÉVISION DE LOYER IRL</t>
        </is>
      </c>
      <c r="B1" s="33" t="n"/>
      <c r="C1" s="34" t="n"/>
    </row>
    <row r="2"/>
    <row r="3" ht="26" customHeight="1">
      <c r="A3" s="26" t="inlineStr">
        <is>
          <t>🏠 FEUILLE 1 — DONNÉES_CONTRATS</t>
        </is>
      </c>
      <c r="B3" s="33" t="n"/>
      <c r="C3" s="34" t="n"/>
    </row>
    <row r="4" ht="22" customHeight="1">
      <c r="B4" s="2" t="inlineStr">
        <is>
          <t>Colonne</t>
        </is>
      </c>
      <c r="C4" s="2" t="inlineStr">
        <is>
          <t>Description</t>
        </is>
      </c>
    </row>
    <row r="5" ht="18" customHeight="1">
      <c r="B5" s="27" t="inlineStr">
        <is>
          <t>ID Contrat</t>
        </is>
      </c>
      <c r="C5" s="28" t="inlineStr">
        <is>
          <t>Identifiant unique du bail (ex : C-001). Saisie manuelle.</t>
        </is>
      </c>
    </row>
    <row r="6" ht="18" customHeight="1">
      <c r="B6" s="29" t="inlineStr">
        <is>
          <t>Locataire / Bailleur</t>
        </is>
      </c>
      <c r="C6" s="30" t="inlineStr">
        <is>
          <t>Noms complets du locataire et du bailleur.</t>
        </is>
      </c>
    </row>
    <row r="7" ht="18" customHeight="1">
      <c r="B7" s="27" t="inlineStr">
        <is>
          <t>Adresse / Ville</t>
        </is>
      </c>
      <c r="C7" s="28" t="inlineStr">
        <is>
          <t>Adresse complète du bien loué.</t>
        </is>
      </c>
    </row>
    <row r="8" ht="18" customHeight="1">
      <c r="B8" s="29" t="inlineStr">
        <is>
          <t>Type location</t>
        </is>
      </c>
      <c r="C8" s="30" t="inlineStr">
        <is>
          <t>Sélectionner « Vide » ou « Meublé » dans la liste déroulante.</t>
        </is>
      </c>
    </row>
    <row r="9" ht="18" customHeight="1">
      <c r="B9" s="27" t="inlineStr">
        <is>
          <t>Dates (signature, révision…)</t>
        </is>
      </c>
      <c r="C9" s="28" t="inlineStr">
        <is>
          <t>Saisir au format JJ/MM/AAAA. Obligatoire pour le calcul de la périodicité.</t>
        </is>
      </c>
    </row>
    <row r="10" ht="18" customHeight="1">
      <c r="B10" s="29" t="inlineStr">
        <is>
          <t>Loyer actuel / Charges</t>
        </is>
      </c>
      <c r="C10" s="30" t="inlineStr">
        <is>
          <t>Montants mensuels en euros. Cellules en fond jaune = saisie.</t>
        </is>
      </c>
    </row>
    <row r="11" ht="18" customHeight="1">
      <c r="B11" s="27" t="inlineStr">
        <is>
          <t>IRL référence</t>
        </is>
      </c>
      <c r="C11" s="28" t="inlineStr">
        <is>
          <t>IRL du trimestre de la dernière révision (consultez Références_IRL).</t>
        </is>
      </c>
    </row>
    <row r="12" ht="18" customHeight="1">
      <c r="B12" s="29" t="inlineStr">
        <is>
          <t>IRL actuel</t>
        </is>
      </c>
      <c r="C12" s="30" t="inlineStr">
        <is>
          <t>IRL du trimestre de révision en cours (consultez Références_IRL).</t>
        </is>
      </c>
    </row>
    <row r="13" ht="18" customHeight="1">
      <c r="B13" s="27" t="inlineStr">
        <is>
          <t>Clause révision ?</t>
        </is>
      </c>
      <c r="C13" s="28" t="inlineStr">
        <is>
          <t>Sélectionner « Oui » si le bail comporte une clause de révision (art. 17-1).</t>
        </is>
      </c>
    </row>
    <row r="14" ht="18" customHeight="1">
      <c r="B14" s="29" t="inlineStr">
        <is>
          <t>Révision autorisée ?</t>
        </is>
      </c>
      <c r="C14" s="30" t="inlineStr">
        <is>
          <t>Calculé automatiquement : Oui si clause présente ET 12 mois écoulés.</t>
        </is>
      </c>
    </row>
    <row r="15" ht="18" customHeight="1">
      <c r="B15" s="27" t="inlineStr">
        <is>
          <t>Nouveau loyer révisé</t>
        </is>
      </c>
      <c r="C15" s="28" t="inlineStr">
        <is>
          <t>Calculé : Loyer actuel × (1 + taux variation IRL). Automatique.</t>
        </is>
      </c>
    </row>
    <row r="16" ht="18" customHeight="1">
      <c r="B16" s="29" t="inlineStr">
        <is>
          <t>Écart mensuel / annuel</t>
        </is>
      </c>
      <c r="C16" s="30" t="inlineStr">
        <is>
          <t>Différence entre le nouveau loyer et l'ancien. Calculé automatiquement.</t>
        </is>
      </c>
    </row>
    <row r="17" ht="18" customHeight="1">
      <c r="B17" s="27" t="inlineStr">
        <is>
          <t>Taux variation IRL (%)</t>
        </is>
      </c>
      <c r="C17" s="28">
        <f> (IRL actuel / IRL référence) - 1. Calculé automatiquement.</f>
        <v/>
      </c>
    </row>
    <row r="18" ht="26" customHeight="1">
      <c r="A18" s="26" t="inlineStr">
        <is>
          <t>📈 FEUILLE 2 — RÉFÉRENCES_IRL</t>
        </is>
      </c>
      <c r="B18" s="33" t="n"/>
      <c r="C18" s="34" t="n"/>
    </row>
    <row r="19" ht="18" customHeight="1">
      <c r="B19" s="27" t="inlineStr">
        <is>
          <t>Table IRL</t>
        </is>
      </c>
      <c r="C19" s="28" t="inlineStr">
        <is>
          <t>Contient les valeurs IRL officielles publiées par l'INSEE (trimestrielles).</t>
        </is>
      </c>
    </row>
    <row r="20" ht="18" customHeight="1">
      <c r="B20" s="29" t="inlineStr">
        <is>
          <t>Mise à jour</t>
        </is>
      </c>
      <c r="C20" s="30" t="inlineStr">
        <is>
          <t>Ajouter une nouvelle ligne à chaque publication INSEE pour tenir la table à jour.</t>
        </is>
      </c>
    </row>
    <row r="21" ht="18" customHeight="1">
      <c r="B21" s="27" t="inlineStr">
        <is>
          <t>VLOOKUP</t>
        </is>
      </c>
      <c r="C21" s="28" t="inlineStr">
        <is>
          <t>Les formules de la feuille 1 peuvent pointer sur cette table pour récupérer l'IRL.</t>
        </is>
      </c>
    </row>
    <row r="22" ht="26" customHeight="1">
      <c r="A22" s="26" t="inlineStr">
        <is>
          <t>📊 FEUILLE 3 — SYNTHÈSE</t>
        </is>
      </c>
      <c r="B22" s="33" t="n"/>
      <c r="C22" s="34" t="n"/>
    </row>
    <row r="23" ht="18" customHeight="1">
      <c r="B23" s="27" t="inlineStr">
        <is>
          <t>Indicateurs clés</t>
        </is>
      </c>
      <c r="C23" s="28" t="inlineStr">
        <is>
          <t>Tableau de bord automatique : nombre de baux, gains totaux, variation moyenne.</t>
        </is>
      </c>
    </row>
    <row r="24" ht="18" customHeight="1">
      <c r="B24" s="29" t="inlineStr">
        <is>
          <t>Détail par contrat</t>
        </is>
      </c>
      <c r="C24" s="30" t="inlineStr">
        <is>
          <t>Résumé des loyers avant/après avec mise en couleur automatique.</t>
        </is>
      </c>
    </row>
    <row r="25" ht="18" customHeight="1">
      <c r="B25" s="27" t="inlineStr">
        <is>
          <t>Graphiques</t>
        </is>
      </c>
      <c r="C25" s="28" t="inlineStr">
        <is>
          <t>Histogramme loyer avant/après · Camembert révisions · Courbe IRL.</t>
        </is>
      </c>
    </row>
    <row r="26" ht="26" customHeight="1">
      <c r="A26" s="26" t="inlineStr">
        <is>
          <t>⚖️ RAPPELS LÉGAUX</t>
        </is>
      </c>
      <c r="B26" s="33" t="n"/>
      <c r="C26" s="34" t="n"/>
    </row>
    <row r="27" ht="18" customHeight="1">
      <c r="B27" s="27" t="inlineStr">
        <is>
          <t>Loi applicable</t>
        </is>
      </c>
      <c r="C27" s="28" t="inlineStr">
        <is>
          <t>Loi n° 89-462 du 6 juillet 1989 — régit les baux d'habitation.</t>
        </is>
      </c>
    </row>
    <row r="28" ht="18" customHeight="1">
      <c r="B28" s="29" t="inlineStr">
        <is>
          <t>Clause obligatoire</t>
        </is>
      </c>
      <c r="C28" s="30" t="inlineStr">
        <is>
          <t>La révision n'est possible QUE si le bail contient une clause de révision.</t>
        </is>
      </c>
    </row>
    <row r="29" ht="18" customHeight="1">
      <c r="B29" s="27" t="inlineStr">
        <is>
          <t>Périodicité</t>
        </is>
      </c>
      <c r="C29" s="28" t="inlineStr">
        <is>
          <t>La révision ne peut intervenir qu'une fois par an (à la date anniversaire ou contractuelle).</t>
        </is>
      </c>
    </row>
    <row r="30" ht="18" customHeight="1">
      <c r="B30" s="29" t="inlineStr">
        <is>
          <t>Indice IRL</t>
        </is>
      </c>
      <c r="C30" s="30" t="inlineStr">
        <is>
          <t>Seul l'IRL (Indice de Référence des Loyers) publié par l'INSEE est autorisé.</t>
        </is>
      </c>
    </row>
    <row r="31" ht="18" customHeight="1">
      <c r="B31" s="27" t="inlineStr">
        <is>
          <t>Plafonnement</t>
        </is>
      </c>
      <c r="C31" s="28" t="inlineStr">
        <is>
          <t>En zone tendue, des règles de plafonnement peuvent s'appliquer (loi ELAN).</t>
        </is>
      </c>
    </row>
    <row r="32" ht="18" customHeight="1">
      <c r="B32" s="29" t="inlineStr">
        <is>
          <t>Prescription</t>
        </is>
      </c>
      <c r="C32" s="30" t="inlineStr">
        <is>
          <t>Le bailleur dispose d'1 an pour appliquer la révision ; passé ce délai, il y renonce.</t>
        </is>
      </c>
    </row>
    <row r="33"/>
    <row r="34">
      <c r="A34" s="31" t="inlineStr">
        <is>
          <t>ℹ️</t>
        </is>
      </c>
      <c r="B34" s="32" t="inlineStr">
        <is>
          <t>Classeur conçu pour les bailleurs et gestionnaires — Données à valider avec un professionnel de l'immobilier.</t>
        </is>
      </c>
    </row>
  </sheetData>
  <mergeCells count="6">
    <mergeCell ref="A1:C1"/>
    <mergeCell ref="A3:C3"/>
    <mergeCell ref="A18:C18"/>
    <mergeCell ref="A22:C22"/>
    <mergeCell ref="A26:C26"/>
    <mergeCell ref="B34:C3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2026-06-19T14:07:53Z</dcterms:created>
  <dcterms:modified xmlns:dcterms="http://purl.org/dc/terms/" xmlns:xsi="http://www.w3.org/2001/XMLSchema-instance" xsi:type="dcterms:W3CDTF">2026-06-19T14:07:53Z</dcterms:modified>
</cp:coreProperties>
</file>