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imulations" sheetId="1" state="visible" r:id="rId1"/>
    <sheet xmlns:r="http://schemas.openxmlformats.org/officeDocument/2006/relationships" name="Tableau de bord" sheetId="2" state="visible" r:id="rId2"/>
    <sheet xmlns:r="http://schemas.openxmlformats.org/officeDocument/2006/relationships" name="Hypothèses" sheetId="3" state="visible" r:id="rId3"/>
    <sheet xmlns:r="http://schemas.openxmlformats.org/officeDocument/2006/relationships" name="Mode d'emploi" sheetId="4" state="visible" r:id="rId4"/>
  </sheets>
  <definedNames>
    <definedName name="_xlnm._FilterDatabase" localSheetId="0" hidden="1">'Simulations'!$A$1:$AH$101</definedName>
  </definedNames>
  <calcPr calcId="124519" calcMode="auto" fullCalcOnLoad="1" forceFullCalc="1"/>
</workbook>
</file>

<file path=xl/styles.xml><?xml version="1.0" encoding="utf-8"?>
<styleSheet xmlns="http://schemas.openxmlformats.org/spreadsheetml/2006/main">
  <numFmts count="6">
    <numFmt numFmtId="164" formatCode="DD/MM/AAAA"/>
    <numFmt numFmtId="165" formatCode="# ##0,00"/>
    <numFmt numFmtId="166" formatCode="# ##0,00 €"/>
    <numFmt numFmtId="167" formatCode="0,00%"/>
    <numFmt numFmtId="168" formatCode="# ##0"/>
    <numFmt numFmtId="169" formatCode="DD/MM/YYYY"/>
  </numFmts>
  <fonts count="5">
    <font>
      <name val="Calibri"/>
      <family val="2"/>
      <color theme="1"/>
      <sz val="11"/>
      <scheme val="minor"/>
    </font>
    <font>
      <name val="Aptos"/>
      <b val="1"/>
      <color rgb="00FFFFFF"/>
      <sz val="11"/>
    </font>
    <font>
      <name val="Aptos"/>
      <color rgb="001F2937"/>
      <sz val="10"/>
    </font>
    <font>
      <name val="Aptos"/>
      <b val="1"/>
      <color rgb="001F2937"/>
      <sz val="10"/>
    </font>
    <font>
      <name val="Aptos Display"/>
      <b val="1"/>
      <color rgb="00FFFFFF"/>
      <sz val="15"/>
    </font>
  </fonts>
  <fills count="11">
    <fill>
      <patternFill/>
    </fill>
    <fill>
      <patternFill patternType="gray125"/>
    </fill>
    <fill>
      <patternFill patternType="solid">
        <fgColor rgb="000F766E"/>
      </patternFill>
    </fill>
    <fill>
      <patternFill patternType="solid">
        <fgColor rgb="00FFFBEB"/>
      </patternFill>
    </fill>
    <fill>
      <patternFill patternType="solid">
        <fgColor rgb="00F0FDFA"/>
      </patternFill>
    </fill>
    <fill>
      <patternFill patternType="solid">
        <fgColor rgb="00FFFFFF"/>
      </patternFill>
    </fill>
    <fill>
      <patternFill patternType="solid">
        <fgColor rgb="0014B8A6"/>
      </patternFill>
    </fill>
    <fill>
      <patternFill patternType="solid">
        <fgColor rgb="00ECFEFF"/>
      </patternFill>
    </fill>
    <fill>
      <patternFill patternType="solid">
        <fgColor rgb="001E293B"/>
      </patternFill>
    </fill>
    <fill>
      <patternFill patternType="solid">
        <fgColor rgb="000E7490"/>
      </patternFill>
    </fill>
    <fill>
      <patternFill patternType="solid">
        <fgColor rgb="00F8FAFC"/>
      </patternFill>
    </fill>
  </fills>
  <borders count="11">
    <border>
      <left/>
      <right/>
      <top/>
      <bottom/>
      <diagonal/>
    </border>
    <border>
      <left style="thin">
        <color rgb="00D1D5DB"/>
      </left>
      <right style="thin">
        <color rgb="00D1D5DB"/>
      </right>
      <top style="thin">
        <color rgb="00D1D5DB"/>
      </top>
      <bottom style="thin">
        <color rgb="00D1D5DB"/>
      </bottom>
    </border>
    <border>
      <left/>
      <right/>
      <top style="thin">
        <color rgb="00D1D5DB"/>
      </top>
      <bottom/>
      <diagonal/>
    </border>
    <border>
      <left/>
      <right style="thin">
        <color rgb="00D1D5DB"/>
      </right>
      <top style="thin">
        <color rgb="00D1D5DB"/>
      </top>
      <bottom/>
      <diagonal/>
    </border>
    <border>
      <left/>
      <right/>
      <top style="thin">
        <color rgb="00D1D5DB"/>
      </top>
      <bottom style="thin">
        <color rgb="00D1D5DB"/>
      </bottom>
      <diagonal/>
    </border>
    <border>
      <left/>
      <right style="thin">
        <color rgb="00D1D5DB"/>
      </right>
      <top style="thin">
        <color rgb="00D1D5DB"/>
      </top>
      <bottom style="thin">
        <color rgb="00D1D5DB"/>
      </bottom>
      <diagonal/>
    </border>
    <border>
      <left style="thin">
        <color rgb="00D1D5DB"/>
      </left>
      <right/>
      <top/>
      <bottom/>
      <diagonal/>
    </border>
    <border>
      <left/>
      <right style="thin">
        <color rgb="00D1D5DB"/>
      </right>
      <top/>
      <bottom/>
      <diagonal/>
    </border>
    <border>
      <left style="thin">
        <color rgb="00D1D5DB"/>
      </left>
      <right/>
      <top/>
      <bottom style="thin">
        <color rgb="00D1D5DB"/>
      </bottom>
      <diagonal/>
    </border>
    <border>
      <left/>
      <right/>
      <top/>
      <bottom style="thin">
        <color rgb="00D1D5DB"/>
      </bottom>
      <diagonal/>
    </border>
    <border>
      <left/>
      <right style="thin">
        <color rgb="00D1D5DB"/>
      </right>
      <top/>
      <bottom style="thin">
        <color rgb="00D1D5DB"/>
      </bottom>
      <diagonal/>
    </border>
  </borders>
  <cellStyleXfs count="1">
    <xf numFmtId="0" fontId="0" fillId="0" borderId="0"/>
  </cellStyleXfs>
  <cellXfs count="86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center" vertical="center" wrapText="1"/>
    </xf>
    <xf numFmtId="0" fontId="2" fillId="3" borderId="1" applyAlignment="1" pivotButton="0" quotePrefix="0" xfId="0">
      <alignment horizontal="left" vertical="center" wrapText="1"/>
    </xf>
    <xf numFmtId="164" fontId="2" fillId="3" borderId="1" applyAlignment="1" pivotButton="0" quotePrefix="0" xfId="0">
      <alignment horizontal="center" vertical="center" wrapText="1"/>
    </xf>
    <xf numFmtId="165" fontId="2" fillId="3" borderId="1" applyAlignment="1" pivotButton="0" quotePrefix="0" xfId="0">
      <alignment horizontal="center" vertical="center" wrapText="1"/>
    </xf>
    <xf numFmtId="166" fontId="2" fillId="3" borderId="1" applyAlignment="1" pivotButton="0" quotePrefix="0" xfId="0">
      <alignment horizontal="center" vertical="center" wrapText="1"/>
    </xf>
    <xf numFmtId="167" fontId="2" fillId="3" borderId="1" applyAlignment="1" pivotButton="0" quotePrefix="0" xfId="0">
      <alignment horizontal="center" vertical="center" wrapText="1"/>
    </xf>
    <xf numFmtId="166" fontId="2" fillId="4" borderId="1" applyAlignment="1" pivotButton="0" quotePrefix="0" xfId="0">
      <alignment horizontal="center" vertical="center" wrapText="1"/>
    </xf>
    <xf numFmtId="168" fontId="2" fillId="3" borderId="1" applyAlignment="1" pivotButton="0" quotePrefix="0" xfId="0">
      <alignment horizontal="center" vertical="center" wrapText="1"/>
    </xf>
    <xf numFmtId="168" fontId="2" fillId="4" borderId="1" applyAlignment="1" pivotButton="0" quotePrefix="0" xfId="0">
      <alignment horizontal="center" vertical="center" wrapText="1"/>
    </xf>
    <xf numFmtId="167" fontId="2" fillId="4" borderId="1" applyAlignment="1" pivotButton="0" quotePrefix="0" xfId="0">
      <alignment horizontal="center" vertical="center" wrapText="1"/>
    </xf>
    <xf numFmtId="0" fontId="2" fillId="4" borderId="1" applyAlignment="1" pivotButton="0" quotePrefix="0" xfId="0">
      <alignment horizontal="center" vertical="center" wrapText="1"/>
    </xf>
    <xf numFmtId="166" fontId="2" fillId="5" borderId="1" applyAlignment="1" pivotButton="0" quotePrefix="0" xfId="0">
      <alignment horizontal="center" vertical="center" wrapText="1"/>
    </xf>
    <xf numFmtId="168" fontId="2" fillId="5" borderId="1" applyAlignment="1" pivotButton="0" quotePrefix="0" xfId="0">
      <alignment horizontal="center" vertical="center" wrapText="1"/>
    </xf>
    <xf numFmtId="167" fontId="2" fillId="5" borderId="1" applyAlignment="1" pivotButton="0" quotePrefix="0" xfId="0">
      <alignment horizontal="center" vertical="center" wrapText="1"/>
    </xf>
    <xf numFmtId="0" fontId="2" fillId="5" borderId="1" applyAlignment="1" pivotButton="0" quotePrefix="0" xfId="0">
      <alignment horizontal="center" vertical="center" wrapText="1"/>
    </xf>
    <xf numFmtId="0" fontId="1" fillId="6" borderId="1" applyAlignment="1" pivotButton="0" quotePrefix="0" xfId="0">
      <alignment horizontal="left" vertical="center" wrapText="1"/>
    </xf>
    <xf numFmtId="0" fontId="1" fillId="6" borderId="1" pivotButton="0" quotePrefix="0" xfId="0"/>
    <xf numFmtId="0" fontId="3" fillId="7" borderId="1" applyAlignment="1" pivotButton="0" quotePrefix="0" xfId="0">
      <alignment horizontal="left" vertical="center" wrapText="1"/>
    </xf>
    <xf numFmtId="166" fontId="3" fillId="5" borderId="1" applyAlignment="1" pivotButton="0" quotePrefix="0" xfId="0">
      <alignment horizontal="center" vertical="center" wrapText="1"/>
    </xf>
    <xf numFmtId="0" fontId="0" fillId="5" borderId="1" applyAlignment="1" pivotButton="0" quotePrefix="0" xfId="0">
      <alignment horizontal="left" vertical="center" wrapText="1"/>
    </xf>
    <xf numFmtId="168" fontId="3" fillId="5" borderId="1" applyAlignment="1" pivotButton="0" quotePrefix="0" xfId="0">
      <alignment horizontal="center" vertical="center" wrapText="1"/>
    </xf>
    <xf numFmtId="167" fontId="3" fillId="5" borderId="1" applyAlignment="1" pivotButton="0" quotePrefix="0" xfId="0">
      <alignment horizontal="center" vertical="center" wrapText="1"/>
    </xf>
    <xf numFmtId="165" fontId="3" fillId="5" borderId="1" applyAlignment="1" pivotButton="0" quotePrefix="0" xfId="0">
      <alignment horizontal="center" vertical="center" wrapText="1"/>
    </xf>
    <xf numFmtId="0" fontId="4" fillId="8" borderId="1" applyAlignment="1" pivotButton="0" quotePrefix="0" xfId="0">
      <alignment horizontal="center" vertical="center" wrapText="1"/>
    </xf>
    <xf numFmtId="0" fontId="0" fillId="8" borderId="1" pivotButton="0" quotePrefix="0" xfId="0"/>
    <xf numFmtId="0" fontId="1" fillId="9" borderId="1" applyAlignment="1" pivotButton="0" quotePrefix="0" xfId="0">
      <alignment horizontal="left" vertical="center" wrapText="1"/>
    </xf>
    <xf numFmtId="0" fontId="0" fillId="9" borderId="1" pivotButton="0" quotePrefix="0" xfId="0"/>
    <xf numFmtId="0" fontId="1" fillId="9" borderId="0" applyAlignment="1" pivotButton="0" quotePrefix="0" xfId="0">
      <alignment horizontal="center" vertical="center" wrapText="1"/>
    </xf>
    <xf numFmtId="0" fontId="0" fillId="9" borderId="0" pivotButton="0" quotePrefix="0" xfId="0"/>
    <xf numFmtId="0" fontId="3" fillId="10" borderId="1" applyAlignment="1" pivotButton="0" quotePrefix="0" xfId="0">
      <alignment horizontal="left" vertical="center" wrapText="1"/>
    </xf>
    <xf numFmtId="168" fontId="2" fillId="10" borderId="1" applyAlignment="1" pivotButton="0" quotePrefix="0" xfId="0">
      <alignment horizontal="right" vertical="center"/>
    </xf>
    <xf numFmtId="0" fontId="1" fillId="8" borderId="1" applyAlignment="1" pivotButton="0" quotePrefix="0" xfId="0">
      <alignment horizontal="center" vertical="center" wrapText="1"/>
    </xf>
    <xf numFmtId="0" fontId="3" fillId="5" borderId="1" applyAlignment="1" pivotButton="0" quotePrefix="0" xfId="0">
      <alignment horizontal="left" vertical="center" wrapText="1"/>
    </xf>
    <xf numFmtId="168" fontId="2" fillId="5" borderId="1" applyAlignment="1" pivotButton="0" quotePrefix="0" xfId="0">
      <alignment horizontal="right" vertical="center"/>
    </xf>
    <xf numFmtId="166" fontId="2" fillId="10" borderId="1" applyAlignment="1" pivotButton="0" quotePrefix="0" xfId="0">
      <alignment horizontal="right" vertical="center"/>
    </xf>
    <xf numFmtId="0" fontId="2" fillId="10" borderId="1" applyAlignment="1" pivotButton="0" quotePrefix="0" xfId="0">
      <alignment horizontal="center" vertical="center" wrapText="1"/>
    </xf>
    <xf numFmtId="166" fontId="2" fillId="5" borderId="1" applyAlignment="1" pivotButton="0" quotePrefix="0" xfId="0">
      <alignment horizontal="right" vertical="center"/>
    </xf>
    <xf numFmtId="167" fontId="2" fillId="5" borderId="1" applyAlignment="1" pivotButton="0" quotePrefix="0" xfId="0">
      <alignment horizontal="right" vertical="center"/>
    </xf>
    <xf numFmtId="0" fontId="2" fillId="3" borderId="1" applyAlignment="1" pivotButton="0" quotePrefix="0" xfId="0">
      <alignment horizontal="right" vertical="center"/>
    </xf>
    <xf numFmtId="0" fontId="2" fillId="5" borderId="1" applyAlignment="1" pivotButton="0" quotePrefix="0" xfId="0">
      <alignment horizontal="right" vertical="center"/>
    </xf>
    <xf numFmtId="0" fontId="2" fillId="10" borderId="1" applyAlignment="1" pivotButton="0" quotePrefix="0" xfId="0">
      <alignment horizontal="right" vertical="center"/>
    </xf>
    <xf numFmtId="167" fontId="2" fillId="10" borderId="1" applyAlignment="1" pivotButton="0" quotePrefix="0" xfId="0">
      <alignment horizontal="right" vertical="center"/>
    </xf>
    <xf numFmtId="0" fontId="4" fillId="2" borderId="1" applyAlignment="1" pivotButton="0" quotePrefix="0" xfId="0">
      <alignment horizontal="center" vertical="center" wrapText="1"/>
    </xf>
    <xf numFmtId="0" fontId="0" fillId="2" borderId="1" pivotButton="0" quotePrefix="0" xfId="0"/>
    <xf numFmtId="0" fontId="3" fillId="4" borderId="1" applyAlignment="1" pivotButton="0" quotePrefix="0" xfId="0">
      <alignment horizontal="left" vertical="center" wrapText="1"/>
    </xf>
    <xf numFmtId="0" fontId="2" fillId="4" borderId="1" applyAlignment="1" pivotButton="0" quotePrefix="0" xfId="0">
      <alignment horizontal="left" vertical="center" wrapText="1"/>
    </xf>
    <xf numFmtId="0" fontId="2" fillId="5" borderId="1" applyAlignment="1" pivotButton="0" quotePrefix="0" xfId="0">
      <alignment horizontal="left" vertical="center" wrapText="1"/>
    </xf>
    <xf numFmtId="0" fontId="0" fillId="6" borderId="1" pivotButton="0" quotePrefix="0" xfId="0"/>
    <xf numFmtId="0" fontId="3" fillId="7" borderId="1" applyAlignment="1" pivotButton="0" quotePrefix="0" xfId="0">
      <alignment horizontal="left" vertical="top" wrapText="1"/>
    </xf>
    <xf numFmtId="0" fontId="2" fillId="7" borderId="1" applyAlignment="1" pivotButton="0" quotePrefix="0" xfId="0">
      <alignment horizontal="left" vertical="top" wrapText="1"/>
    </xf>
    <xf numFmtId="0" fontId="3" fillId="5" borderId="1" applyAlignment="1" pivotButton="0" quotePrefix="0" xfId="0">
      <alignment horizontal="left" vertical="top" wrapText="1"/>
    </xf>
    <xf numFmtId="0" fontId="2" fillId="5" borderId="1" applyAlignment="1" pivotButton="0" quotePrefix="0" xfId="0">
      <alignment horizontal="left" vertical="top" wrapText="1"/>
    </xf>
    <xf numFmtId="0" fontId="3" fillId="4" borderId="1" applyAlignment="1" pivotButton="0" quotePrefix="0" xfId="0">
      <alignment horizontal="left" vertical="top" wrapText="1"/>
    </xf>
    <xf numFmtId="0" fontId="2" fillId="4" borderId="1" applyAlignment="1" pivotButton="0" quotePrefix="0" xfId="0">
      <alignment horizontal="left" vertical="top" wrapText="1"/>
    </xf>
    <xf numFmtId="0" fontId="0" fillId="0" borderId="1" pivotButton="0" quotePrefix="0" xfId="0"/>
    <xf numFmtId="164" fontId="2" fillId="3" borderId="1" applyAlignment="1" pivotButton="0" quotePrefix="0" xfId="0">
      <alignment horizontal="center" vertical="center" wrapText="1"/>
    </xf>
    <xf numFmtId="165" fontId="2" fillId="3" borderId="1" applyAlignment="1" pivotButton="0" quotePrefix="0" xfId="0">
      <alignment horizontal="center" vertical="center" wrapText="1"/>
    </xf>
    <xf numFmtId="166" fontId="2" fillId="3" borderId="1" applyAlignment="1" pivotButton="0" quotePrefix="0" xfId="0">
      <alignment horizontal="center" vertical="center" wrapText="1"/>
    </xf>
    <xf numFmtId="167" fontId="2" fillId="3" borderId="1" applyAlignment="1" pivotButton="0" quotePrefix="0" xfId="0">
      <alignment horizontal="center" vertical="center" wrapText="1"/>
    </xf>
    <xf numFmtId="166" fontId="2" fillId="4" borderId="1" applyAlignment="1" pivotButton="0" quotePrefix="0" xfId="0">
      <alignment horizontal="center" vertical="center" wrapText="1"/>
    </xf>
    <xf numFmtId="168" fontId="2" fillId="3" borderId="1" applyAlignment="1" pivotButton="0" quotePrefix="0" xfId="0">
      <alignment horizontal="center" vertical="center" wrapText="1"/>
    </xf>
    <xf numFmtId="168" fontId="2" fillId="4" borderId="1" applyAlignment="1" pivotButton="0" quotePrefix="0" xfId="0">
      <alignment horizontal="center" vertical="center" wrapText="1"/>
    </xf>
    <xf numFmtId="167" fontId="2" fillId="4" borderId="1" applyAlignment="1" pivotButton="0" quotePrefix="0" xfId="0">
      <alignment horizontal="center" vertical="center" wrapText="1"/>
    </xf>
    <xf numFmtId="166" fontId="2" fillId="5" borderId="1" applyAlignment="1" pivotButton="0" quotePrefix="0" xfId="0">
      <alignment horizontal="center" vertical="center" wrapText="1"/>
    </xf>
    <xf numFmtId="168" fontId="2" fillId="5" borderId="1" applyAlignment="1" pivotButton="0" quotePrefix="0" xfId="0">
      <alignment horizontal="center" vertical="center" wrapText="1"/>
    </xf>
    <xf numFmtId="167" fontId="2" fillId="5" borderId="1" applyAlignment="1" pivotButton="0" quotePrefix="0" xfId="0">
      <alignment horizontal="center" vertical="center" wrapText="1"/>
    </xf>
    <xf numFmtId="166" fontId="3" fillId="5" borderId="1" applyAlignment="1" pivotButton="0" quotePrefix="0" xfId="0">
      <alignment horizontal="center" vertical="center" wrapText="1"/>
    </xf>
    <xf numFmtId="168" fontId="3" fillId="5" borderId="1" applyAlignment="1" pivotButton="0" quotePrefix="0" xfId="0">
      <alignment horizontal="center" vertical="center" wrapText="1"/>
    </xf>
    <xf numFmtId="167" fontId="3" fillId="5" borderId="1" applyAlignment="1" pivotButton="0" quotePrefix="0" xfId="0">
      <alignment horizontal="center" vertical="center" wrapText="1"/>
    </xf>
    <xf numFmtId="165" fontId="3" fillId="5" borderId="1" applyAlignment="1" pivotButton="0" quotePrefix="0" xfId="0">
      <alignment horizontal="center" vertical="center" wrapText="1"/>
    </xf>
    <xf numFmtId="0" fontId="0" fillId="0" borderId="4" pivotButton="0" quotePrefix="0" xfId="0"/>
    <xf numFmtId="0" fontId="0" fillId="0" borderId="5" pivotButton="0" quotePrefix="0" xfId="0"/>
    <xf numFmtId="168" fontId="2" fillId="10" borderId="1" applyAlignment="1" pivotButton="0" quotePrefix="0" xfId="0">
      <alignment horizontal="right" vertical="center"/>
    </xf>
    <xf numFmtId="168" fontId="2" fillId="5" borderId="1" applyAlignment="1" pivotButton="0" quotePrefix="0" xfId="0">
      <alignment horizontal="right" vertical="center"/>
    </xf>
    <xf numFmtId="166" fontId="2" fillId="10" borderId="1" applyAlignment="1" pivotButton="0" quotePrefix="0" xfId="0">
      <alignment horizontal="right" vertical="center"/>
    </xf>
    <xf numFmtId="166" fontId="2" fillId="5" borderId="1" applyAlignment="1" pivotButton="0" quotePrefix="0" xfId="0">
      <alignment horizontal="right" vertical="center"/>
    </xf>
    <xf numFmtId="167" fontId="2" fillId="5" borderId="1" applyAlignment="1" pivotButton="0" quotePrefix="0" xfId="0">
      <alignment horizontal="right" vertical="center"/>
    </xf>
    <xf numFmtId="167" fontId="2" fillId="10" borderId="1" applyAlignment="1" pivotButton="0" quotePrefix="0" xfId="0">
      <alignment horizontal="right" vertical="center"/>
    </xf>
    <xf numFmtId="0" fontId="0" fillId="0" borderId="2" pivotButton="0" quotePrefix="0" xfId="0"/>
    <xf numFmtId="0" fontId="0" fillId="0" borderId="3" pivotButton="0" quotePrefix="0" xfId="0"/>
    <xf numFmtId="0" fontId="0" fillId="0" borderId="8" pivotButton="0" quotePrefix="0" xfId="0"/>
    <xf numFmtId="0" fontId="0" fillId="0" borderId="9" pivotButton="0" quotePrefix="0" xfId="0"/>
    <xf numFmtId="0" fontId="0" fillId="0" borderId="10" pivotButton="0" quotePrefix="0" xfId="0"/>
    <xf numFmtId="169" fontId="2" fillId="3" borderId="1" applyAlignment="1" pivotButton="0" quotePrefix="0" xfId="0">
      <alignment horizontal="center" vertical="center" wrapText="1"/>
    </xf>
  </cellXfs>
  <cellStyles count="1">
    <cellStyle name="Normal" xfId="0" builtinId="0" hidden="0"/>
  </cellStyles>
  <dxfs count="3">
    <dxf>
      <font>
        <name val="Aptos"/>
        <b val="1"/>
        <color rgb="00FFFFFF"/>
        <sz val="10"/>
      </font>
      <fill>
        <patternFill patternType="solid">
          <fgColor rgb="0016A34A"/>
        </patternFill>
      </fill>
    </dxf>
    <dxf>
      <font>
        <name val="Aptos"/>
        <b val="1"/>
        <color rgb="00FFFFFF"/>
        <sz val="10"/>
      </font>
      <fill>
        <patternFill patternType="solid">
          <fgColor rgb="00DC2626"/>
        </patternFill>
      </fill>
    </dxf>
    <dxf>
      <font>
        <name val="Aptos"/>
        <b val="1"/>
        <color rgb="00FFFFFF"/>
        <sz val="10"/>
      </font>
      <fill>
        <patternFill patternType="solid">
          <fgColor rgb="0022C55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Marge nette par ville</a:t>
            </a:r>
          </a:p>
        </rich>
      </tx>
    </title>
    <plotArea>
      <barChart>
        <barDir val="col"/>
        <grouping val="clustered"/>
        <ser>
          <idx val="0"/>
          <order val="0"/>
          <tx>
            <strRef>
              <f>'Simulations'!AD1</f>
            </strRef>
          </tx>
          <spPr>
            <a:solidFill xmlns:a="http://schemas.openxmlformats.org/drawingml/2006/main">
              <a:srgbClr val="16A34A"/>
            </a:solidFill>
            <a:ln xmlns:a="http://schemas.openxmlformats.org/drawingml/2006/main">
              <a:prstDash val="solid"/>
            </a:ln>
          </spPr>
          <cat>
            <numRef>
              <f>'Simulations'!$B$2:$B$101</f>
            </numRef>
          </cat>
          <val>
            <numRef>
              <f>'Simulations'!$AD$2:$AD$101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Ville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Marge nette (€)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Comparaison des montants par projet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'Simulations'!J1</f>
            </strRef>
          </tx>
          <spPr>
            <a:solidFill xmlns:a="http://schemas.openxmlformats.org/drawingml/2006/main">
              <a:srgbClr val="0F766E"/>
            </a:solidFill>
            <a:ln xmlns:a="http://schemas.openxmlformats.org/drawingml/2006/main">
              <a:prstDash val="solid"/>
            </a:ln>
          </spPr>
          <cat>
            <numRef>
              <f>'Simulations'!$A$2:$A$101</f>
            </numRef>
          </cat>
          <val>
            <numRef>
              <f>'Simulations'!$J$2:$J$101</f>
            </numRef>
          </val>
        </ser>
        <ser>
          <idx val="1"/>
          <order val="1"/>
          <tx>
            <strRef>
              <f>'Simulations'!AA1</f>
            </strRef>
          </tx>
          <spPr>
            <a:solidFill xmlns:a="http://schemas.openxmlformats.org/drawingml/2006/main">
              <a:srgbClr val="0E7490"/>
            </a:solidFill>
            <a:ln xmlns:a="http://schemas.openxmlformats.org/drawingml/2006/main">
              <a:prstDash val="solid"/>
            </a:ln>
          </spPr>
          <cat>
            <numRef>
              <f>'Simulations'!$A$2:$A$101</f>
            </numRef>
          </cat>
          <val>
            <numRef>
              <f>'Simulations'!$AA$2:$AA$101</f>
            </numRef>
          </val>
        </ser>
        <ser>
          <idx val="2"/>
          <order val="2"/>
          <tx>
            <strRef>
              <f>'Simulations'!W1</f>
            </strRef>
          </tx>
          <spPr>
            <a:solidFill xmlns:a="http://schemas.openxmlformats.org/drawingml/2006/main">
              <a:srgbClr val="22C55E"/>
            </a:solidFill>
            <a:ln xmlns:a="http://schemas.openxmlformats.org/drawingml/2006/main">
              <a:prstDash val="solid"/>
            </a:ln>
          </spPr>
          <cat>
            <numRef>
              <f>'Simulations'!$A$2:$A$101</f>
            </numRef>
          </cat>
          <val>
            <numRef>
              <f>'Simulations'!$W$2:$W$101</f>
            </numRef>
          </val>
        </ser>
        <gapWidth val="150"/>
        <axId val="10"/>
        <axId val="100"/>
      </barChart>
      <catAx>
        <axId val="10"/>
        <scaling>
          <orientation val="minMax"/>
        </scaling>
        <axPos val="l"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Montant (€)</a:t>
                </a:r>
              </a:p>
            </rich>
          </tx>
        </title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 xmlns:a="http://schemas.openxmlformats.org/drawingml/2006/main"/>
              <a:p xmlns:a="http://schemas.openxmlformats.org/drawingml/2006/main">
                <a:pPr>
                  <a:defRPr/>
                </a:pPr>
                <a:r>
                  <a:t>Projet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3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Répartition des décisions</a:t>
            </a:r>
          </a:p>
        </rich>
      </tx>
    </title>
    <plotArea>
      <pieChart>
        <varyColors val="1"/>
        <ser>
          <idx val="0"/>
          <order val="0"/>
          <tx>
            <strRef>
              <f>'Tableau de bord'!I4</f>
            </strRef>
          </tx>
          <spPr>
            <a:solidFill xmlns:a="http://schemas.openxmlformats.org/drawingml/2006/main">
              <a:srgbClr val="14B8A6"/>
            </a:solidFill>
            <a:ln xmlns:a="http://schemas.openxmlformats.org/drawingml/2006/main">
              <a:prstDash val="solid"/>
            </a:ln>
          </spPr>
          <cat>
            <numRef>
              <f>'Tableau de bord'!$H$5:$H$6</f>
            </numRef>
          </cat>
          <val>
            <numRef>
              <f>'Tableau de bord'!$I$5:$I$6</f>
            </numRef>
          </val>
        </ser>
        <dLbls>
          <showPercent val="1"/>
        </dLbls>
        <firstSliceAng val="0"/>
      </pie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chart" Target="/xl/charts/chart3.xml" Id="rId3"/></Relationships>
</file>

<file path=xl/drawings/drawing1.xml><?xml version="1.0" encoding="utf-8"?>
<wsDr xmlns="http://schemas.openxmlformats.org/drawingml/2006/spreadsheetDrawing">
  <oneCellAnchor>
    <from>
      <col>3</col>
      <colOff>0</colOff>
      <row>2</row>
      <rowOff>0</rowOff>
    </from>
    <ext cx="6120000" cy="2880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3</col>
      <colOff>0</colOff>
      <row>19</row>
      <rowOff>0</rowOff>
    </from>
    <ext cx="7200000" cy="3600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0</col>
      <colOff>0</colOff>
      <row>21</row>
      <rowOff>0</rowOff>
    </from>
    <ext cx="3960000" cy="2880000"/>
    <graphicFrame>
      <nvGraphicFramePr>
        <cNvPr id="3" name="Chart 3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H107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5" customWidth="1" min="1" max="1"/>
    <col width="15" customWidth="1" min="2" max="2"/>
    <col width="34" customWidth="1" min="3" max="3"/>
    <col width="20" customWidth="1" min="4" max="4"/>
    <col width="19" customWidth="1" min="5" max="5"/>
    <col width="14" customWidth="1" min="6" max="6"/>
    <col width="14" customWidth="1" min="7" max="7"/>
    <col width="17" customWidth="1" min="8" max="8"/>
    <col width="13" customWidth="1" min="9" max="9"/>
    <col width="16" customWidth="1" min="10" max="10"/>
    <col width="17" customWidth="1" min="11" max="11"/>
    <col width="18" customWidth="1" min="12" max="12"/>
    <col width="20" customWidth="1" min="13" max="13"/>
    <col width="18" customWidth="1" min="14" max="14"/>
    <col width="23" customWidth="1" min="15" max="15"/>
    <col width="16" customWidth="1" min="16" max="16"/>
    <col width="18" customWidth="1" min="17" max="17"/>
    <col width="14" customWidth="1" min="18" max="18"/>
    <col width="18" customWidth="1" min="19" max="19"/>
    <col width="18" customWidth="1" min="20" max="20"/>
    <col width="23" customWidth="1" min="21" max="21"/>
    <col width="23" customWidth="1" min="22" max="22"/>
    <col width="17" customWidth="1" min="23" max="23"/>
    <col width="18" customWidth="1" min="24" max="24"/>
    <col width="18" customWidth="1" min="25" max="25"/>
    <col width="22" customWidth="1" min="26" max="26"/>
    <col width="20" customWidth="1" min="27" max="27"/>
    <col width="16" customWidth="1" min="28" max="28"/>
    <col width="18" customWidth="1" min="29" max="29"/>
    <col width="16" customWidth="1" min="30" max="30"/>
    <col width="18" customWidth="1" min="31" max="31"/>
    <col width="21" customWidth="1" min="32" max="32"/>
    <col width="18" customWidth="1" min="33" max="33"/>
    <col width="18" customWidth="1" min="34" max="34"/>
  </cols>
  <sheetData>
    <row r="1" ht="42" customHeight="1">
      <c r="A1" s="1" t="inlineStr">
        <is>
          <t>ID projet</t>
        </is>
      </c>
      <c r="B1" s="1" t="inlineStr">
        <is>
          <t>Ville</t>
        </is>
      </c>
      <c r="C1" s="1" t="inlineStr">
        <is>
          <t>Adresse</t>
        </is>
      </c>
      <c r="D1" s="1" t="inlineStr">
        <is>
          <t>Investisseur</t>
        </is>
      </c>
      <c r="E1" s="1" t="inlineStr">
        <is>
          <t>Statut fiscal</t>
        </is>
      </c>
      <c r="F1" s="1" t="inlineStr">
        <is>
          <t>Date compromis</t>
        </is>
      </c>
      <c r="G1" s="1" t="inlineStr">
        <is>
          <t>Date acquisition</t>
        </is>
      </c>
      <c r="H1" s="1" t="inlineStr">
        <is>
          <t>Date revente prévue</t>
        </is>
      </c>
      <c r="I1" s="1" t="inlineStr">
        <is>
          <t>Surface (m²)</t>
        </is>
      </c>
      <c r="J1" s="1" t="inlineStr">
        <is>
          <t>Prix d’achat (€)</t>
        </is>
      </c>
      <c r="K1" s="1" t="inlineStr">
        <is>
          <t>Frais de notaire (%)</t>
        </is>
      </c>
      <c r="L1" s="1" t="inlineStr">
        <is>
          <t>Frais de notaire (€)</t>
        </is>
      </c>
      <c r="M1" s="1" t="inlineStr">
        <is>
          <t>Frais d’agence achat (€)</t>
        </is>
      </c>
      <c r="N1" s="1" t="inlineStr">
        <is>
          <t>Budget travaux (€)</t>
        </is>
      </c>
      <c r="O1" s="1" t="inlineStr">
        <is>
          <t>Mobilier et diagnostics (€)</t>
        </is>
      </c>
      <c r="P1" s="1" t="inlineStr">
        <is>
          <t>Apport (€)</t>
        </is>
      </c>
      <c r="Q1" s="1" t="inlineStr">
        <is>
          <t>Montant emprunt (€)</t>
        </is>
      </c>
      <c r="R1" s="1" t="inlineStr">
        <is>
          <t>Taux annuel (%)</t>
        </is>
      </c>
      <c r="S1" s="1" t="inlineStr">
        <is>
          <t>Durée du prêt (mois)</t>
        </is>
      </c>
      <c r="T1" s="1" t="inlineStr">
        <is>
          <t>Intérêts estimés (€)</t>
        </is>
      </c>
      <c r="U1" s="1" t="inlineStr">
        <is>
          <t>Assurance et frais bancaires (€)</t>
        </is>
      </c>
      <c r="V1" s="1" t="inlineStr">
        <is>
          <t>Taxe foncière et charges (€)</t>
        </is>
      </c>
      <c r="W1" s="1" t="inlineStr">
        <is>
          <t>Prix de revente (€)</t>
        </is>
      </c>
      <c r="X1" s="1" t="inlineStr">
        <is>
          <t>Frais d’agence vente (%)</t>
        </is>
      </c>
      <c r="Y1" s="1" t="inlineStr">
        <is>
          <t>Frais d’agence vente (€)</t>
        </is>
      </c>
      <c r="Z1" s="1" t="inlineStr">
        <is>
          <t>Durée de détention (mois)</t>
        </is>
      </c>
      <c r="AA1" s="1" t="inlineStr">
        <is>
          <t>Coût total du projet (€)</t>
        </is>
      </c>
      <c r="AB1" s="1" t="inlineStr">
        <is>
          <t>Marge brute (€)</t>
        </is>
      </c>
      <c r="AC1" s="1" t="inlineStr">
        <is>
          <t>Fiscalité estimée (€)</t>
        </is>
      </c>
      <c r="AD1" s="1" t="inlineStr">
        <is>
          <t>Marge nette (€)</t>
        </is>
      </c>
      <c r="AE1" s="1" t="inlineStr">
        <is>
          <t>Rentabilité nette (%)</t>
        </is>
      </c>
      <c r="AF1" s="1" t="inlineStr">
        <is>
          <t>Rendement annualisé (%)</t>
        </is>
      </c>
      <c r="AG1" s="1" t="inlineStr">
        <is>
          <t>Seuil de revente (€)</t>
        </is>
      </c>
      <c r="AH1" s="1" t="inlineStr">
        <is>
          <t>Décision</t>
        </is>
      </c>
    </row>
    <row r="2">
      <c r="A2" s="2" t="inlineStr">
        <is>
          <t>AR-2026-01</t>
        </is>
      </c>
      <c r="B2" s="2" t="inlineStr">
        <is>
          <t>Lyon</t>
        </is>
      </c>
      <c r="C2" s="3" t="inlineStr">
        <is>
          <t>12 rue de la République 69002 Lyon</t>
        </is>
      </c>
      <c r="D2" s="3" t="inlineStr">
        <is>
          <t>Camille Durand</t>
        </is>
      </c>
      <c r="E2" s="3" t="inlineStr">
        <is>
          <t>Particulier</t>
        </is>
      </c>
      <c r="F2" s="85" t="n">
        <v>46065</v>
      </c>
      <c r="G2" s="85" t="n">
        <v>46132</v>
      </c>
      <c r="H2" s="85" t="n">
        <v>46285</v>
      </c>
      <c r="I2" s="58" t="n">
        <v>64</v>
      </c>
      <c r="J2" s="59" t="n">
        <v>185000</v>
      </c>
      <c r="K2" s="60" t="n">
        <v>0.075</v>
      </c>
      <c r="L2" s="61">
        <f>IF(J2="","",J2*K2)</f>
        <v/>
      </c>
      <c r="M2" s="59" t="n">
        <v>4000</v>
      </c>
      <c r="N2" s="59" t="n">
        <v>18000</v>
      </c>
      <c r="O2" s="59" t="n">
        <v>2000</v>
      </c>
      <c r="P2" s="59" t="n">
        <v>110000</v>
      </c>
      <c r="Q2" s="61">
        <f>IF(J2="","",J2+L2+M2+N2+O2-P2)</f>
        <v/>
      </c>
      <c r="R2" s="60" t="n">
        <v>0.035</v>
      </c>
      <c r="S2" s="62" t="n">
        <v>180</v>
      </c>
      <c r="T2" s="61">
        <f>IF(OR(Q2="",R2="",S2=""),"",Q2*R2*S2/12/2)</f>
        <v/>
      </c>
      <c r="U2" s="59" t="n">
        <v>2600</v>
      </c>
      <c r="V2" s="59" t="n">
        <v>2400</v>
      </c>
      <c r="W2" s="59" t="n">
        <v>285000</v>
      </c>
      <c r="X2" s="60" t="n">
        <v>0.04</v>
      </c>
      <c r="Y2" s="61">
        <f>IF(OR(W2="",X2=""),"",W2*X2)</f>
        <v/>
      </c>
      <c r="Z2" s="63">
        <f>IF(OR(G2="",H2=""),"",IFERROR(DATEDIF(G2,H2,"m"),""))</f>
        <v/>
      </c>
      <c r="AA2" s="61">
        <f>IF(J2="","",J2+L2+M2+N2+O2+T2+U2+V2+Y2)</f>
        <v/>
      </c>
      <c r="AB2" s="61">
        <f>IF(OR(W2="",AA2=""),"",W2-AA2)</f>
        <v/>
      </c>
      <c r="AC2" s="61">
        <f>IF(AB2="","",IF(E2="Particulier",MAX(0,AB2*'Hypothèses'!$B$7+MAX(0,AB2)*'Hypothèses'!$B$6),IF(E2="SCI à l'IS",MAX(0,AB2*'Hypothèses'!$B$8),0)))</f>
        <v/>
      </c>
      <c r="AD2" s="61">
        <f>IF(OR(AB2="",AC2=""),"",AB2-AC2)</f>
        <v/>
      </c>
      <c r="AE2" s="64">
        <f>IF(OR(AD2="",AA2="",AA2=0),"",IFERROR(AD2/AA2,0))</f>
        <v/>
      </c>
      <c r="AF2" s="64">
        <f>IF(OR(AE2="",Z2="",Z2&lt;=0),"",IFERROR(AE2*12/Z2,0))</f>
        <v/>
      </c>
      <c r="AG2" s="61">
        <f>IF(OR(AA2="",AC2=""),"",AA2+AC2)</f>
        <v/>
      </c>
      <c r="AH2" s="12">
        <f>IF(AD2="","",IF(AD2&gt;0,"Projet rentable","À revoir"))</f>
        <v/>
      </c>
    </row>
    <row r="3">
      <c r="A3" s="2" t="inlineStr">
        <is>
          <t>AR-2026-02</t>
        </is>
      </c>
      <c r="B3" s="2" t="inlineStr">
        <is>
          <t>Paris</t>
        </is>
      </c>
      <c r="C3" s="3" t="inlineStr">
        <is>
          <t>8 avenue Victor Hugo 75116 Paris</t>
        </is>
      </c>
      <c r="D3" s="3" t="inlineStr">
        <is>
          <t>Julien Moreau</t>
        </is>
      </c>
      <c r="E3" s="3" t="inlineStr">
        <is>
          <t>SCI à l'IS</t>
        </is>
      </c>
      <c r="F3" s="85" t="n">
        <v>46078</v>
      </c>
      <c r="G3" s="85" t="n">
        <v>46147</v>
      </c>
      <c r="H3" s="85" t="n">
        <v>46356</v>
      </c>
      <c r="I3" s="58" t="n">
        <v>115</v>
      </c>
      <c r="J3" s="59" t="n">
        <v>420000</v>
      </c>
      <c r="K3" s="60" t="n">
        <v>0.075</v>
      </c>
      <c r="L3" s="65">
        <f>IF(J3="","",J3*K3)</f>
        <v/>
      </c>
      <c r="M3" s="59" t="n">
        <v>9500</v>
      </c>
      <c r="N3" s="59" t="n">
        <v>65000</v>
      </c>
      <c r="O3" s="59" t="n">
        <v>6500</v>
      </c>
      <c r="P3" s="59" t="n">
        <v>230000</v>
      </c>
      <c r="Q3" s="65">
        <f>IF(J3="","",J3+L3+M3+N3+O3-P3)</f>
        <v/>
      </c>
      <c r="R3" s="60" t="n">
        <v>0.036</v>
      </c>
      <c r="S3" s="62" t="n">
        <v>180</v>
      </c>
      <c r="T3" s="65">
        <f>IF(OR(Q3="",R3="",S3=""),"",Q3*R3*S3/12/2)</f>
        <v/>
      </c>
      <c r="U3" s="59" t="n">
        <v>5500</v>
      </c>
      <c r="V3" s="59" t="n">
        <v>5300</v>
      </c>
      <c r="W3" s="59" t="n">
        <v>560000</v>
      </c>
      <c r="X3" s="60" t="n">
        <v>0.04</v>
      </c>
      <c r="Y3" s="65">
        <f>IF(OR(W3="",X3=""),"",W3*X3)</f>
        <v/>
      </c>
      <c r="Z3" s="66">
        <f>IF(OR(G3="",H3=""),"",IFERROR(DATEDIF(G3,H3,"m"),""))</f>
        <v/>
      </c>
      <c r="AA3" s="65">
        <f>IF(J3="","",J3+L3+M3+N3+O3+T3+U3+V3+Y3)</f>
        <v/>
      </c>
      <c r="AB3" s="65">
        <f>IF(OR(W3="",AA3=""),"",W3-AA3)</f>
        <v/>
      </c>
      <c r="AC3" s="65">
        <f>IF(AB3="","",IF(E3="Particulier",MAX(0,AB3*'Hypothèses'!$B$7+MAX(0,AB3)*'Hypothèses'!$B$6),IF(E3="SCI à l'IS",MAX(0,AB3*'Hypothèses'!$B$8),0)))</f>
        <v/>
      </c>
      <c r="AD3" s="65">
        <f>IF(OR(AB3="",AC3=""),"",AB3-AC3)</f>
        <v/>
      </c>
      <c r="AE3" s="67">
        <f>IF(OR(AD3="",AA3="",AA3=0),"",IFERROR(AD3/AA3,0))</f>
        <v/>
      </c>
      <c r="AF3" s="67">
        <f>IF(OR(AE3="",Z3="",Z3&lt;=0),"",IFERROR(AE3*12/Z3,0))</f>
        <v/>
      </c>
      <c r="AG3" s="65">
        <f>IF(OR(AA3="",AC3=""),"",AA3+AC3)</f>
        <v/>
      </c>
      <c r="AH3" s="16">
        <f>IF(AD3="","",IF(AD3&gt;0,"Projet rentable","À revoir"))</f>
        <v/>
      </c>
    </row>
    <row r="4">
      <c r="A4" s="2" t="inlineStr">
        <is>
          <t>AR-2026-03</t>
        </is>
      </c>
      <c r="B4" s="2" t="inlineStr">
        <is>
          <t>Bordeaux</t>
        </is>
      </c>
      <c r="C4" s="3" t="inlineStr">
        <is>
          <t>24 cours Gambetta 33000 Bordeaux</t>
        </is>
      </c>
      <c r="D4" s="3" t="inlineStr">
        <is>
          <t>Sophie Lefèvre</t>
        </is>
      </c>
      <c r="E4" s="3" t="inlineStr">
        <is>
          <t>Particulier</t>
        </is>
      </c>
      <c r="F4" s="85" t="n">
        <v>46085</v>
      </c>
      <c r="G4" s="85" t="n">
        <v>46160</v>
      </c>
      <c r="H4" s="85" t="n">
        <v>46323</v>
      </c>
      <c r="I4" s="58" t="n">
        <v>78</v>
      </c>
      <c r="J4" s="59" t="n">
        <v>260000</v>
      </c>
      <c r="K4" s="60" t="n">
        <v>0.075</v>
      </c>
      <c r="L4" s="61">
        <f>IF(J4="","",J4*K4)</f>
        <v/>
      </c>
      <c r="M4" s="59" t="n">
        <v>5000</v>
      </c>
      <c r="N4" s="59" t="n">
        <v>32000</v>
      </c>
      <c r="O4" s="59" t="n">
        <v>3500</v>
      </c>
      <c r="P4" s="59" t="n">
        <v>160000</v>
      </c>
      <c r="Q4" s="61">
        <f>IF(J4="","",J4+L4+M4+N4+O4-P4)</f>
        <v/>
      </c>
      <c r="R4" s="60" t="n">
        <v>0.0345</v>
      </c>
      <c r="S4" s="62" t="n">
        <v>180</v>
      </c>
      <c r="T4" s="61">
        <f>IF(OR(Q4="",R4="",S4=""),"",Q4*R4*S4/12/2)</f>
        <v/>
      </c>
      <c r="U4" s="59" t="n">
        <v>3600</v>
      </c>
      <c r="V4" s="59" t="n">
        <v>3100</v>
      </c>
      <c r="W4" s="59" t="n">
        <v>410000</v>
      </c>
      <c r="X4" s="60" t="n">
        <v>0.04</v>
      </c>
      <c r="Y4" s="61">
        <f>IF(OR(W4="",X4=""),"",W4*X4)</f>
        <v/>
      </c>
      <c r="Z4" s="63">
        <f>IF(OR(G4="",H4=""),"",IFERROR(DATEDIF(G4,H4,"m"),""))</f>
        <v/>
      </c>
      <c r="AA4" s="61">
        <f>IF(J4="","",J4+L4+M4+N4+O4+T4+U4+V4+Y4)</f>
        <v/>
      </c>
      <c r="AB4" s="61">
        <f>IF(OR(W4="",AA4=""),"",W4-AA4)</f>
        <v/>
      </c>
      <c r="AC4" s="61">
        <f>IF(AB4="","",IF(E4="Particulier",MAX(0,AB4*'Hypothèses'!$B$7+MAX(0,AB4)*'Hypothèses'!$B$6),IF(E4="SCI à l'IS",MAX(0,AB4*'Hypothèses'!$B$8),0)))</f>
        <v/>
      </c>
      <c r="AD4" s="61">
        <f>IF(OR(AB4="",AC4=""),"",AB4-AC4)</f>
        <v/>
      </c>
      <c r="AE4" s="64">
        <f>IF(OR(AD4="",AA4="",AA4=0),"",IFERROR(AD4/AA4,0))</f>
        <v/>
      </c>
      <c r="AF4" s="64">
        <f>IF(OR(AE4="",Z4="",Z4&lt;=0),"",IFERROR(AE4*12/Z4,0))</f>
        <v/>
      </c>
      <c r="AG4" s="61">
        <f>IF(OR(AA4="",AC4=""),"",AA4+AC4)</f>
        <v/>
      </c>
      <c r="AH4" s="12">
        <f>IF(AD4="","",IF(AD4&gt;0,"Projet rentable","À revoir"))</f>
        <v/>
      </c>
    </row>
    <row r="5">
      <c r="A5" s="2" t="inlineStr">
        <is>
          <t>AR-2026-04</t>
        </is>
      </c>
      <c r="B5" s="2" t="inlineStr">
        <is>
          <t>Nantes</t>
        </is>
      </c>
      <c r="C5" s="3" t="inlineStr">
        <is>
          <t>5 rue des Lilas 44000 Nantes</t>
        </is>
      </c>
      <c r="D5" s="3" t="inlineStr">
        <is>
          <t>Thomas Bernard</t>
        </is>
      </c>
      <c r="E5" s="3" t="inlineStr">
        <is>
          <t>SCI à l'IR</t>
        </is>
      </c>
      <c r="F5" s="85" t="n">
        <v>46097</v>
      </c>
      <c r="G5" s="85" t="n">
        <v>46175</v>
      </c>
      <c r="H5" s="85" t="n">
        <v>46310</v>
      </c>
      <c r="I5" s="58" t="n">
        <v>58</v>
      </c>
      <c r="J5" s="59" t="n">
        <v>210000</v>
      </c>
      <c r="K5" s="60" t="n">
        <v>0.075</v>
      </c>
      <c r="L5" s="65">
        <f>IF(J5="","",J5*K5)</f>
        <v/>
      </c>
      <c r="M5" s="59" t="n">
        <v>4500</v>
      </c>
      <c r="N5" s="59" t="n">
        <v>25000</v>
      </c>
      <c r="O5" s="59" t="n">
        <v>2500</v>
      </c>
      <c r="P5" s="59" t="n">
        <v>140000</v>
      </c>
      <c r="Q5" s="65">
        <f>IF(J5="","",J5+L5+M5+N5+O5-P5)</f>
        <v/>
      </c>
      <c r="R5" s="60" t="n">
        <v>0.035</v>
      </c>
      <c r="S5" s="62" t="n">
        <v>144</v>
      </c>
      <c r="T5" s="65">
        <f>IF(OR(Q5="",R5="",S5=""),"",Q5*R5*S5/12/2)</f>
        <v/>
      </c>
      <c r="U5" s="59" t="n">
        <v>3000</v>
      </c>
      <c r="V5" s="59" t="n">
        <v>2500</v>
      </c>
      <c r="W5" s="59" t="n">
        <v>320000</v>
      </c>
      <c r="X5" s="60" t="n">
        <v>0.04</v>
      </c>
      <c r="Y5" s="65">
        <f>IF(OR(W5="",X5=""),"",W5*X5)</f>
        <v/>
      </c>
      <c r="Z5" s="66">
        <f>IF(OR(G5="",H5=""),"",IFERROR(DATEDIF(G5,H5,"m"),""))</f>
        <v/>
      </c>
      <c r="AA5" s="65">
        <f>IF(J5="","",J5+L5+M5+N5+O5+T5+U5+V5+Y5)</f>
        <v/>
      </c>
      <c r="AB5" s="65">
        <f>IF(OR(W5="",AA5=""),"",W5-AA5)</f>
        <v/>
      </c>
      <c r="AC5" s="65">
        <f>IF(AB5="","",IF(E5="Particulier",MAX(0,AB5*'Hypothèses'!$B$7+MAX(0,AB5)*'Hypothèses'!$B$6),IF(E5="SCI à l'IS",MAX(0,AB5*'Hypothèses'!$B$8),0)))</f>
        <v/>
      </c>
      <c r="AD5" s="65">
        <f>IF(OR(AB5="",AC5=""),"",AB5-AC5)</f>
        <v/>
      </c>
      <c r="AE5" s="67">
        <f>IF(OR(AD5="",AA5="",AA5=0),"",IFERROR(AD5/AA5,0))</f>
        <v/>
      </c>
      <c r="AF5" s="67">
        <f>IF(OR(AE5="",Z5="",Z5&lt;=0),"",IFERROR(AE5*12/Z5,0))</f>
        <v/>
      </c>
      <c r="AG5" s="65">
        <f>IF(OR(AA5="",AC5=""),"",AA5+AC5)</f>
        <v/>
      </c>
      <c r="AH5" s="16">
        <f>IF(AD5="","",IF(AD5&gt;0,"Projet rentable","À revoir"))</f>
        <v/>
      </c>
    </row>
    <row r="6">
      <c r="A6" s="2" t="inlineStr">
        <is>
          <t>AR-2026-05</t>
        </is>
      </c>
      <c r="B6" s="2" t="inlineStr">
        <is>
          <t>Lille</t>
        </is>
      </c>
      <c r="C6" s="3" t="inlineStr">
        <is>
          <t>17 rue Nationale 59800 Lille</t>
        </is>
      </c>
      <c r="D6" s="3" t="inlineStr">
        <is>
          <t>Léa Martin</t>
        </is>
      </c>
      <c r="E6" s="3" t="inlineStr">
        <is>
          <t>SCI à l'IS</t>
        </is>
      </c>
      <c r="F6" s="85" t="n">
        <v>46114</v>
      </c>
      <c r="G6" s="85" t="n">
        <v>46188</v>
      </c>
      <c r="H6" s="85" t="n">
        <v>46338</v>
      </c>
      <c r="I6" s="58" t="n">
        <v>72</v>
      </c>
      <c r="J6" s="59" t="n">
        <v>225000</v>
      </c>
      <c r="K6" s="60" t="n">
        <v>0.075</v>
      </c>
      <c r="L6" s="61">
        <f>IF(J6="","",J6*K6)</f>
        <v/>
      </c>
      <c r="M6" s="59" t="n">
        <v>5000</v>
      </c>
      <c r="N6" s="59" t="n">
        <v>30000</v>
      </c>
      <c r="O6" s="59" t="n">
        <v>3000</v>
      </c>
      <c r="P6" s="59" t="n">
        <v>150000</v>
      </c>
      <c r="Q6" s="61">
        <f>IF(J6="","",J6+L6+M6+N6+O6-P6)</f>
        <v/>
      </c>
      <c r="R6" s="60" t="n">
        <v>0.035</v>
      </c>
      <c r="S6" s="62" t="n">
        <v>180</v>
      </c>
      <c r="T6" s="61">
        <f>IF(OR(Q6="",R6="",S6=""),"",Q6*R6*S6/12/2)</f>
        <v/>
      </c>
      <c r="U6" s="59" t="n">
        <v>3300</v>
      </c>
      <c r="V6" s="59" t="n">
        <v>2900</v>
      </c>
      <c r="W6" s="59" t="n">
        <v>350000</v>
      </c>
      <c r="X6" s="60" t="n">
        <v>0.04</v>
      </c>
      <c r="Y6" s="61">
        <f>IF(OR(W6="",X6=""),"",W6*X6)</f>
        <v/>
      </c>
      <c r="Z6" s="63">
        <f>IF(OR(G6="",H6=""),"",IFERROR(DATEDIF(G6,H6,"m"),""))</f>
        <v/>
      </c>
      <c r="AA6" s="61">
        <f>IF(J6="","",J6+L6+M6+N6+O6+T6+U6+V6+Y6)</f>
        <v/>
      </c>
      <c r="AB6" s="61">
        <f>IF(OR(W6="",AA6=""),"",W6-AA6)</f>
        <v/>
      </c>
      <c r="AC6" s="61">
        <f>IF(AB6="","",IF(E6="Particulier",MAX(0,AB6*'Hypothèses'!$B$7+MAX(0,AB6)*'Hypothèses'!$B$6),IF(E6="SCI à l'IS",MAX(0,AB6*'Hypothèses'!$B$8),0)))</f>
        <v/>
      </c>
      <c r="AD6" s="61">
        <f>IF(OR(AB6="",AC6=""),"",AB6-AC6)</f>
        <v/>
      </c>
      <c r="AE6" s="64">
        <f>IF(OR(AD6="",AA6="",AA6=0),"",IFERROR(AD6/AA6,0))</f>
        <v/>
      </c>
      <c r="AF6" s="64">
        <f>IF(OR(AE6="",Z6="",Z6&lt;=0),"",IFERROR(AE6*12/Z6,0))</f>
        <v/>
      </c>
      <c r="AG6" s="61">
        <f>IF(OR(AA6="",AC6=""),"",AA6+AC6)</f>
        <v/>
      </c>
      <c r="AH6" s="12">
        <f>IF(AD6="","",IF(AD6&gt;0,"Projet rentable","À revoir"))</f>
        <v/>
      </c>
    </row>
    <row r="7">
      <c r="A7" s="2" t="inlineStr">
        <is>
          <t>AR-2026-06</t>
        </is>
      </c>
      <c r="B7" s="2" t="inlineStr">
        <is>
          <t>Toulouse</t>
        </is>
      </c>
      <c r="C7" s="3" t="inlineStr">
        <is>
          <t>31 allées Jean Jaurès 31000 Toulouse</t>
        </is>
      </c>
      <c r="D7" s="3" t="inlineStr">
        <is>
          <t>Nicolas Petit</t>
        </is>
      </c>
      <c r="E7" s="3" t="inlineStr">
        <is>
          <t>marchand de biens</t>
        </is>
      </c>
      <c r="F7" s="85" t="n">
        <v>46126</v>
      </c>
      <c r="G7" s="85" t="n">
        <v>46203</v>
      </c>
      <c r="H7" s="85" t="n">
        <v>46366</v>
      </c>
      <c r="I7" s="58" t="n">
        <v>92</v>
      </c>
      <c r="J7" s="59" t="n">
        <v>290000</v>
      </c>
      <c r="K7" s="60" t="n">
        <v>0.075</v>
      </c>
      <c r="L7" s="65">
        <f>IF(J7="","",J7*K7)</f>
        <v/>
      </c>
      <c r="M7" s="59" t="n">
        <v>6000</v>
      </c>
      <c r="N7" s="59" t="n">
        <v>50000</v>
      </c>
      <c r="O7" s="59" t="n">
        <v>5000</v>
      </c>
      <c r="P7" s="59" t="n">
        <v>170000</v>
      </c>
      <c r="Q7" s="65">
        <f>IF(J7="","",J7+L7+M7+N7+O7-P7)</f>
        <v/>
      </c>
      <c r="R7" s="60" t="n">
        <v>0.036</v>
      </c>
      <c r="S7" s="62" t="n">
        <v>180</v>
      </c>
      <c r="T7" s="65">
        <f>IF(OR(Q7="",R7="",S7=""),"",Q7*R7*S7/12/2)</f>
        <v/>
      </c>
      <c r="U7" s="59" t="n">
        <v>4200</v>
      </c>
      <c r="V7" s="59" t="n">
        <v>4000</v>
      </c>
      <c r="W7" s="59" t="n">
        <v>440000</v>
      </c>
      <c r="X7" s="60" t="n">
        <v>0.04</v>
      </c>
      <c r="Y7" s="65">
        <f>IF(OR(W7="",X7=""),"",W7*X7)</f>
        <v/>
      </c>
      <c r="Z7" s="66">
        <f>IF(OR(G7="",H7=""),"",IFERROR(DATEDIF(G7,H7,"m"),""))</f>
        <v/>
      </c>
      <c r="AA7" s="65">
        <f>IF(J7="","",J7+L7+M7+N7+O7+T7+U7+V7+Y7)</f>
        <v/>
      </c>
      <c r="AB7" s="65">
        <f>IF(OR(W7="",AA7=""),"",W7-AA7)</f>
        <v/>
      </c>
      <c r="AC7" s="65">
        <f>IF(AB7="","",IF(E7="Particulier",MAX(0,AB7*'Hypothèses'!$B$7+MAX(0,AB7)*'Hypothèses'!$B$6),IF(E7="SCI à l'IS",MAX(0,AB7*'Hypothèses'!$B$8),0)))</f>
        <v/>
      </c>
      <c r="AD7" s="65">
        <f>IF(OR(AB7="",AC7=""),"",AB7-AC7)</f>
        <v/>
      </c>
      <c r="AE7" s="67">
        <f>IF(OR(AD7="",AA7="",AA7=0),"",IFERROR(AD7/AA7,0))</f>
        <v/>
      </c>
      <c r="AF7" s="67">
        <f>IF(OR(AE7="",Z7="",Z7&lt;=0),"",IFERROR(AE7*12/Z7,0))</f>
        <v/>
      </c>
      <c r="AG7" s="65">
        <f>IF(OR(AA7="",AC7=""),"",AA7+AC7)</f>
        <v/>
      </c>
      <c r="AH7" s="16">
        <f>IF(AD7="","",IF(AD7&gt;0,"Projet rentable","À revoir"))</f>
        <v/>
      </c>
    </row>
    <row r="8">
      <c r="A8" s="2" t="inlineStr">
        <is>
          <t>AR-2026-07</t>
        </is>
      </c>
      <c r="B8" s="2" t="inlineStr">
        <is>
          <t>Montpellier</t>
        </is>
      </c>
      <c r="C8" s="3" t="inlineStr">
        <is>
          <t>9 place de la Comédie 34000 Montpellier</t>
        </is>
      </c>
      <c r="D8" s="3" t="inlineStr">
        <is>
          <t>Émilie Rousseau</t>
        </is>
      </c>
      <c r="E8" s="3" t="inlineStr">
        <is>
          <t>marchand de biens</t>
        </is>
      </c>
      <c r="F8" s="85" t="n">
        <v>46147</v>
      </c>
      <c r="G8" s="85" t="n">
        <v>46204</v>
      </c>
      <c r="H8" s="85" t="n">
        <v>46374</v>
      </c>
      <c r="I8" s="58" t="n">
        <v>85</v>
      </c>
      <c r="J8" s="59" t="n">
        <v>275000</v>
      </c>
      <c r="K8" s="60" t="n">
        <v>0.075</v>
      </c>
      <c r="L8" s="61">
        <f>IF(J8="","",J8*K8)</f>
        <v/>
      </c>
      <c r="M8" s="59" t="n">
        <v>5500</v>
      </c>
      <c r="N8" s="59" t="n">
        <v>42000</v>
      </c>
      <c r="O8" s="59" t="n">
        <v>4000</v>
      </c>
      <c r="P8" s="59" t="n">
        <v>165000</v>
      </c>
      <c r="Q8" s="61">
        <f>IF(J8="","",J8+L8+M8+N8+O8-P8)</f>
        <v/>
      </c>
      <c r="R8" s="60" t="n">
        <v>0.035</v>
      </c>
      <c r="S8" s="62" t="n">
        <v>144</v>
      </c>
      <c r="T8" s="61">
        <f>IF(OR(Q8="",R8="",S8=""),"",Q8*R8*S8/12/2)</f>
        <v/>
      </c>
      <c r="U8" s="59" t="n">
        <v>3600</v>
      </c>
      <c r="V8" s="59" t="n">
        <v>3400</v>
      </c>
      <c r="W8" s="59" t="n">
        <v>425000</v>
      </c>
      <c r="X8" s="60" t="n">
        <v>0.04</v>
      </c>
      <c r="Y8" s="61">
        <f>IF(OR(W8="",X8=""),"",W8*X8)</f>
        <v/>
      </c>
      <c r="Z8" s="63">
        <f>IF(OR(G8="",H8=""),"",IFERROR(DATEDIF(G8,H8,"m"),""))</f>
        <v/>
      </c>
      <c r="AA8" s="61">
        <f>IF(J8="","",J8+L8+M8+N8+O8+T8+U8+V8+Y8)</f>
        <v/>
      </c>
      <c r="AB8" s="61">
        <f>IF(OR(W8="",AA8=""),"",W8-AA8)</f>
        <v/>
      </c>
      <c r="AC8" s="61">
        <f>IF(AB8="","",IF(E8="Particulier",MAX(0,AB8*'Hypothèses'!$B$7+MAX(0,AB8)*'Hypothèses'!$B$6),IF(E8="SCI à l'IS",MAX(0,AB8*'Hypothèses'!$B$8),0)))</f>
        <v/>
      </c>
      <c r="AD8" s="61">
        <f>IF(OR(AB8="",AC8=""),"",AB8-AC8)</f>
        <v/>
      </c>
      <c r="AE8" s="64">
        <f>IF(OR(AD8="",AA8="",AA8=0),"",IFERROR(AD8/AA8,0))</f>
        <v/>
      </c>
      <c r="AF8" s="64">
        <f>IF(OR(AE8="",Z8="",Z8&lt;=0),"",IFERROR(AE8*12/Z8,0))</f>
        <v/>
      </c>
      <c r="AG8" s="61">
        <f>IF(OR(AA8="",AC8=""),"",AA8+AC8)</f>
        <v/>
      </c>
      <c r="AH8" s="12">
        <f>IF(AD8="","",IF(AD8&gt;0,"Projet rentable","À revoir"))</f>
        <v/>
      </c>
    </row>
    <row r="9">
      <c r="A9" s="2" t="inlineStr">
        <is>
          <t>AR-2026-08</t>
        </is>
      </c>
      <c r="B9" s="2" t="inlineStr">
        <is>
          <t>Marseille</t>
        </is>
      </c>
      <c r="C9" s="3" t="inlineStr">
        <is>
          <t>18 boulevard Longchamp 13001 Marseille</t>
        </is>
      </c>
      <c r="D9" s="3" t="inlineStr">
        <is>
          <t>Antoine Garcia</t>
        </is>
      </c>
      <c r="E9" s="3" t="inlineStr">
        <is>
          <t>SCI à l'IR</t>
        </is>
      </c>
      <c r="F9" s="85" t="n">
        <v>46162</v>
      </c>
      <c r="G9" s="85" t="n">
        <v>46223</v>
      </c>
      <c r="H9" s="85" t="n">
        <v>46378</v>
      </c>
      <c r="I9" s="58" t="n">
        <v>105</v>
      </c>
      <c r="J9" s="59" t="n">
        <v>360000</v>
      </c>
      <c r="K9" s="60" t="n">
        <v>0.075</v>
      </c>
      <c r="L9" s="65">
        <f>IF(J9="","",J9*K9)</f>
        <v/>
      </c>
      <c r="M9" s="59" t="n">
        <v>8000</v>
      </c>
      <c r="N9" s="59" t="n">
        <v>75000</v>
      </c>
      <c r="O9" s="59" t="n">
        <v>6500</v>
      </c>
      <c r="P9" s="59" t="n">
        <v>215000</v>
      </c>
      <c r="Q9" s="65">
        <f>IF(J9="","",J9+L9+M9+N9+O9-P9)</f>
        <v/>
      </c>
      <c r="R9" s="60" t="n">
        <v>0.037</v>
      </c>
      <c r="S9" s="62" t="n">
        <v>180</v>
      </c>
      <c r="T9" s="65">
        <f>IF(OR(Q9="",R9="",S9=""),"",Q9*R9*S9/12/2)</f>
        <v/>
      </c>
      <c r="U9" s="59" t="n">
        <v>5500</v>
      </c>
      <c r="V9" s="59" t="n">
        <v>5200</v>
      </c>
      <c r="W9" s="59" t="n">
        <v>530000</v>
      </c>
      <c r="X9" s="60" t="n">
        <v>0.04</v>
      </c>
      <c r="Y9" s="65">
        <f>IF(OR(W9="",X9=""),"",W9*X9)</f>
        <v/>
      </c>
      <c r="Z9" s="66">
        <f>IF(OR(G9="",H9=""),"",IFERROR(DATEDIF(G9,H9,"m"),""))</f>
        <v/>
      </c>
      <c r="AA9" s="65">
        <f>IF(J9="","",J9+L9+M9+N9+O9+T9+U9+V9+Y9)</f>
        <v/>
      </c>
      <c r="AB9" s="65">
        <f>IF(OR(W9="",AA9=""),"",W9-AA9)</f>
        <v/>
      </c>
      <c r="AC9" s="65">
        <f>IF(AB9="","",IF(E9="Particulier",MAX(0,AB9*'Hypothèses'!$B$7+MAX(0,AB9)*'Hypothèses'!$B$6),IF(E9="SCI à l'IS",MAX(0,AB9*'Hypothèses'!$B$8),0)))</f>
        <v/>
      </c>
      <c r="AD9" s="65">
        <f>IF(OR(AB9="",AC9=""),"",AB9-AC9)</f>
        <v/>
      </c>
      <c r="AE9" s="67">
        <f>IF(OR(AD9="",AA9="",AA9=0),"",IFERROR(AD9/AA9,0))</f>
        <v/>
      </c>
      <c r="AF9" s="67">
        <f>IF(OR(AE9="",Z9="",Z9&lt;=0),"",IFERROR(AE9*12/Z9,0))</f>
        <v/>
      </c>
      <c r="AG9" s="65">
        <f>IF(OR(AA9="",AC9=""),"",AA9+AC9)</f>
        <v/>
      </c>
      <c r="AH9" s="16">
        <f>IF(AD9="","",IF(AD9&gt;0,"Projet rentable","À revoir"))</f>
        <v/>
      </c>
    </row>
    <row r="10">
      <c r="A10" s="2" t="inlineStr">
        <is>
          <t>AR-2026-09</t>
        </is>
      </c>
      <c r="B10" s="2" t="inlineStr">
        <is>
          <t>Strasbourg</t>
        </is>
      </c>
      <c r="C10" s="3" t="inlineStr">
        <is>
          <t>6 quai des Bateliers 67000 Strasbourg</t>
        </is>
      </c>
      <c r="D10" s="3" t="inlineStr">
        <is>
          <t>Camille Durand</t>
        </is>
      </c>
      <c r="E10" s="3" t="inlineStr">
        <is>
          <t>Particulier</t>
        </is>
      </c>
      <c r="F10" s="85" t="n">
        <v>46181</v>
      </c>
      <c r="G10" s="85" t="n">
        <v>46237</v>
      </c>
      <c r="H10" s="85" t="n">
        <v>46385</v>
      </c>
      <c r="I10" s="58" t="n">
        <v>68</v>
      </c>
      <c r="J10" s="59" t="n">
        <v>235000</v>
      </c>
      <c r="K10" s="60" t="n">
        <v>0.075</v>
      </c>
      <c r="L10" s="61">
        <f>IF(J10="","",J10*K10)</f>
        <v/>
      </c>
      <c r="M10" s="59" t="n">
        <v>5000</v>
      </c>
      <c r="N10" s="59" t="n">
        <v>28000</v>
      </c>
      <c r="O10" s="59" t="n">
        <v>3000</v>
      </c>
      <c r="P10" s="59" t="n">
        <v>150000</v>
      </c>
      <c r="Q10" s="61">
        <f>IF(J10="","",J10+L10+M10+N10+O10-P10)</f>
        <v/>
      </c>
      <c r="R10" s="60" t="n">
        <v>0.034</v>
      </c>
      <c r="S10" s="62" t="n">
        <v>144</v>
      </c>
      <c r="T10" s="61">
        <f>IF(OR(Q10="",R10="",S10=""),"",Q10*R10*S10/12/2)</f>
        <v/>
      </c>
      <c r="U10" s="59" t="n">
        <v>3000</v>
      </c>
      <c r="V10" s="59" t="n">
        <v>2800</v>
      </c>
      <c r="W10" s="59" t="n">
        <v>355000</v>
      </c>
      <c r="X10" s="60" t="n">
        <v>0.04</v>
      </c>
      <c r="Y10" s="61">
        <f>IF(OR(W10="",X10=""),"",W10*X10)</f>
        <v/>
      </c>
      <c r="Z10" s="63">
        <f>IF(OR(G10="",H10=""),"",IFERROR(DATEDIF(G10,H10,"m"),""))</f>
        <v/>
      </c>
      <c r="AA10" s="61">
        <f>IF(J10="","",J10+L10+M10+N10+O10+T10+U10+V10+Y10)</f>
        <v/>
      </c>
      <c r="AB10" s="61">
        <f>IF(OR(W10="",AA10=""),"",W10-AA10)</f>
        <v/>
      </c>
      <c r="AC10" s="61">
        <f>IF(AB10="","",IF(E10="Particulier",MAX(0,AB10*'Hypothèses'!$B$7+MAX(0,AB10)*'Hypothèses'!$B$6),IF(E10="SCI à l'IS",MAX(0,AB10*'Hypothèses'!$B$8),0)))</f>
        <v/>
      </c>
      <c r="AD10" s="61">
        <f>IF(OR(AB10="",AC10=""),"",AB10-AC10)</f>
        <v/>
      </c>
      <c r="AE10" s="64">
        <f>IF(OR(AD10="",AA10="",AA10=0),"",IFERROR(AD10/AA10,0))</f>
        <v/>
      </c>
      <c r="AF10" s="64">
        <f>IF(OR(AE10="",Z10="",Z10&lt;=0),"",IFERROR(AE10*12/Z10,0))</f>
        <v/>
      </c>
      <c r="AG10" s="61">
        <f>IF(OR(AA10="",AC10=""),"",AA10+AC10)</f>
        <v/>
      </c>
      <c r="AH10" s="12">
        <f>IF(AD10="","",IF(AD10&gt;0,"Projet rentable","À revoir"))</f>
        <v/>
      </c>
    </row>
    <row r="11">
      <c r="A11" s="2" t="n"/>
      <c r="B11" s="2" t="n"/>
      <c r="C11" s="3" t="n"/>
      <c r="D11" s="3" t="n"/>
      <c r="E11" s="3" t="n"/>
      <c r="F11" s="85" t="n"/>
      <c r="G11" s="85" t="n"/>
      <c r="H11" s="85" t="n"/>
      <c r="I11" s="58" t="n"/>
      <c r="J11" s="59" t="n"/>
      <c r="K11" s="60" t="n"/>
      <c r="L11" s="65">
        <f>IF(J11="","",J11*K11)</f>
        <v/>
      </c>
      <c r="M11" s="59" t="n"/>
      <c r="N11" s="59" t="n"/>
      <c r="O11" s="59" t="n"/>
      <c r="P11" s="59" t="n"/>
      <c r="Q11" s="65">
        <f>IF(J11="","",J11+L11+M11+N11+O11-P11)</f>
        <v/>
      </c>
      <c r="R11" s="60" t="n"/>
      <c r="S11" s="62" t="n"/>
      <c r="T11" s="65">
        <f>IF(OR(Q11="",R11="",S11=""),"",Q11*R11*S11/12/2)</f>
        <v/>
      </c>
      <c r="U11" s="59" t="n"/>
      <c r="V11" s="59" t="n"/>
      <c r="W11" s="59" t="n"/>
      <c r="X11" s="60" t="n"/>
      <c r="Y11" s="65">
        <f>IF(OR(W11="",X11=""),"",W11*X11)</f>
        <v/>
      </c>
      <c r="Z11" s="66">
        <f>IF(OR(G11="",H11=""),"",IFERROR(DATEDIF(G11,H11,"m"),""))</f>
        <v/>
      </c>
      <c r="AA11" s="65">
        <f>IF(J11="","",J11+L11+M11+N11+O11+T11+U11+V11+Y11)</f>
        <v/>
      </c>
      <c r="AB11" s="65">
        <f>IF(OR(W11="",AA11=""),"",W11-AA11)</f>
        <v/>
      </c>
      <c r="AC11" s="65">
        <f>IF(AB11="","",IF(E11="Particulier",MAX(0,AB11*'Hypothèses'!$B$7+MAX(0,AB11)*'Hypothèses'!$B$6),IF(E11="SCI à l'IS",MAX(0,AB11*'Hypothèses'!$B$8),0)))</f>
        <v/>
      </c>
      <c r="AD11" s="65">
        <f>IF(OR(AB11="",AC11=""),"",AB11-AC11)</f>
        <v/>
      </c>
      <c r="AE11" s="67">
        <f>IF(OR(AD11="",AA11="",AA11=0),"",IFERROR(AD11/AA11,0))</f>
        <v/>
      </c>
      <c r="AF11" s="67">
        <f>IF(OR(AE11="",Z11="",Z11&lt;=0),"",IFERROR(AE11*12/Z11,0))</f>
        <v/>
      </c>
      <c r="AG11" s="65">
        <f>IF(OR(AA11="",AC11=""),"",AA11+AC11)</f>
        <v/>
      </c>
      <c r="AH11" s="16">
        <f>IF(AD11="","",IF(AD11&gt;0,"Projet rentable","À revoir"))</f>
        <v/>
      </c>
    </row>
    <row r="12">
      <c r="A12" s="2" t="n"/>
      <c r="B12" s="2" t="n"/>
      <c r="C12" s="3" t="n"/>
      <c r="D12" s="3" t="n"/>
      <c r="E12" s="3" t="n"/>
      <c r="F12" s="85" t="n"/>
      <c r="G12" s="85" t="n"/>
      <c r="H12" s="85" t="n"/>
      <c r="I12" s="58" t="n"/>
      <c r="J12" s="59" t="n"/>
      <c r="K12" s="60" t="n"/>
      <c r="L12" s="61">
        <f>IF(J12="","",J12*K12)</f>
        <v/>
      </c>
      <c r="M12" s="59" t="n"/>
      <c r="N12" s="59" t="n"/>
      <c r="O12" s="59" t="n"/>
      <c r="P12" s="59" t="n"/>
      <c r="Q12" s="61">
        <f>IF(J12="","",J12+L12+M12+N12+O12-P12)</f>
        <v/>
      </c>
      <c r="R12" s="60" t="n"/>
      <c r="S12" s="62" t="n"/>
      <c r="T12" s="61">
        <f>IF(OR(Q12="",R12="",S12=""),"",Q12*R12*S12/12/2)</f>
        <v/>
      </c>
      <c r="U12" s="59" t="n"/>
      <c r="V12" s="59" t="n"/>
      <c r="W12" s="59" t="n"/>
      <c r="X12" s="60" t="n"/>
      <c r="Y12" s="61">
        <f>IF(OR(W12="",X12=""),"",W12*X12)</f>
        <v/>
      </c>
      <c r="Z12" s="63">
        <f>IF(OR(G12="",H12=""),"",IFERROR(DATEDIF(G12,H12,"m"),""))</f>
        <v/>
      </c>
      <c r="AA12" s="61">
        <f>IF(J12="","",J12+L12+M12+N12+O12+T12+U12+V12+Y12)</f>
        <v/>
      </c>
      <c r="AB12" s="61">
        <f>IF(OR(W12="",AA12=""),"",W12-AA12)</f>
        <v/>
      </c>
      <c r="AC12" s="61">
        <f>IF(AB12="","",IF(E12="Particulier",MAX(0,AB12*'Hypothèses'!$B$7+MAX(0,AB12)*'Hypothèses'!$B$6),IF(E12="SCI à l'IS",MAX(0,AB12*'Hypothèses'!$B$8),0)))</f>
        <v/>
      </c>
      <c r="AD12" s="61">
        <f>IF(OR(AB12="",AC12=""),"",AB12-AC12)</f>
        <v/>
      </c>
      <c r="AE12" s="64">
        <f>IF(OR(AD12="",AA12="",AA12=0),"",IFERROR(AD12/AA12,0))</f>
        <v/>
      </c>
      <c r="AF12" s="64">
        <f>IF(OR(AE12="",Z12="",Z12&lt;=0),"",IFERROR(AE12*12/Z12,0))</f>
        <v/>
      </c>
      <c r="AG12" s="61">
        <f>IF(OR(AA12="",AC12=""),"",AA12+AC12)</f>
        <v/>
      </c>
      <c r="AH12" s="12">
        <f>IF(AD12="","",IF(AD12&gt;0,"Projet rentable","À revoir"))</f>
        <v/>
      </c>
    </row>
    <row r="13">
      <c r="A13" s="2" t="n"/>
      <c r="B13" s="2" t="n"/>
      <c r="C13" s="3" t="n"/>
      <c r="D13" s="3" t="n"/>
      <c r="E13" s="3" t="n"/>
      <c r="F13" s="85" t="n"/>
      <c r="G13" s="85" t="n"/>
      <c r="H13" s="85" t="n"/>
      <c r="I13" s="58" t="n"/>
      <c r="J13" s="59" t="n"/>
      <c r="K13" s="60" t="n"/>
      <c r="L13" s="65">
        <f>IF(J13="","",J13*K13)</f>
        <v/>
      </c>
      <c r="M13" s="59" t="n"/>
      <c r="N13" s="59" t="n"/>
      <c r="O13" s="59" t="n"/>
      <c r="P13" s="59" t="n"/>
      <c r="Q13" s="65">
        <f>IF(J13="","",J13+L13+M13+N13+O13-P13)</f>
        <v/>
      </c>
      <c r="R13" s="60" t="n"/>
      <c r="S13" s="62" t="n"/>
      <c r="T13" s="65">
        <f>IF(OR(Q13="",R13="",S13=""),"",Q13*R13*S13/12/2)</f>
        <v/>
      </c>
      <c r="U13" s="59" t="n"/>
      <c r="V13" s="59" t="n"/>
      <c r="W13" s="59" t="n"/>
      <c r="X13" s="60" t="n"/>
      <c r="Y13" s="65">
        <f>IF(OR(W13="",X13=""),"",W13*X13)</f>
        <v/>
      </c>
      <c r="Z13" s="66">
        <f>IF(OR(G13="",H13=""),"",IFERROR(DATEDIF(G13,H13,"m"),""))</f>
        <v/>
      </c>
      <c r="AA13" s="65">
        <f>IF(J13="","",J13+L13+M13+N13+O13+T13+U13+V13+Y13)</f>
        <v/>
      </c>
      <c r="AB13" s="65">
        <f>IF(OR(W13="",AA13=""),"",W13-AA13)</f>
        <v/>
      </c>
      <c r="AC13" s="65">
        <f>IF(AB13="","",IF(E13="Particulier",MAX(0,AB13*'Hypothèses'!$B$7+MAX(0,AB13)*'Hypothèses'!$B$6),IF(E13="SCI à l'IS",MAX(0,AB13*'Hypothèses'!$B$8),0)))</f>
        <v/>
      </c>
      <c r="AD13" s="65">
        <f>IF(OR(AB13="",AC13=""),"",AB13-AC13)</f>
        <v/>
      </c>
      <c r="AE13" s="67">
        <f>IF(OR(AD13="",AA13="",AA13=0),"",IFERROR(AD13/AA13,0))</f>
        <v/>
      </c>
      <c r="AF13" s="67">
        <f>IF(OR(AE13="",Z13="",Z13&lt;=0),"",IFERROR(AE13*12/Z13,0))</f>
        <v/>
      </c>
      <c r="AG13" s="65">
        <f>IF(OR(AA13="",AC13=""),"",AA13+AC13)</f>
        <v/>
      </c>
      <c r="AH13" s="16">
        <f>IF(AD13="","",IF(AD13&gt;0,"Projet rentable","À revoir"))</f>
        <v/>
      </c>
    </row>
    <row r="14">
      <c r="A14" s="2" t="n"/>
      <c r="B14" s="2" t="n"/>
      <c r="C14" s="3" t="n"/>
      <c r="D14" s="3" t="n"/>
      <c r="E14" s="3" t="n"/>
      <c r="F14" s="85" t="n"/>
      <c r="G14" s="85" t="n"/>
      <c r="H14" s="85" t="n"/>
      <c r="I14" s="58" t="n"/>
      <c r="J14" s="59" t="n"/>
      <c r="K14" s="60" t="n"/>
      <c r="L14" s="61">
        <f>IF(J14="","",J14*K14)</f>
        <v/>
      </c>
      <c r="M14" s="59" t="n"/>
      <c r="N14" s="59" t="n"/>
      <c r="O14" s="59" t="n"/>
      <c r="P14" s="59" t="n"/>
      <c r="Q14" s="61">
        <f>IF(J14="","",J14+L14+M14+N14+O14-P14)</f>
        <v/>
      </c>
      <c r="R14" s="60" t="n"/>
      <c r="S14" s="62" t="n"/>
      <c r="T14" s="61">
        <f>IF(OR(Q14="",R14="",S14=""),"",Q14*R14*S14/12/2)</f>
        <v/>
      </c>
      <c r="U14" s="59" t="n"/>
      <c r="V14" s="59" t="n"/>
      <c r="W14" s="59" t="n"/>
      <c r="X14" s="60" t="n"/>
      <c r="Y14" s="61">
        <f>IF(OR(W14="",X14=""),"",W14*X14)</f>
        <v/>
      </c>
      <c r="Z14" s="63">
        <f>IF(OR(G14="",H14=""),"",IFERROR(DATEDIF(G14,H14,"m"),""))</f>
        <v/>
      </c>
      <c r="AA14" s="61">
        <f>IF(J14="","",J14+L14+M14+N14+O14+T14+U14+V14+Y14)</f>
        <v/>
      </c>
      <c r="AB14" s="61">
        <f>IF(OR(W14="",AA14=""),"",W14-AA14)</f>
        <v/>
      </c>
      <c r="AC14" s="61">
        <f>IF(AB14="","",IF(E14="Particulier",MAX(0,AB14*'Hypothèses'!$B$7+MAX(0,AB14)*'Hypothèses'!$B$6),IF(E14="SCI à l'IS",MAX(0,AB14*'Hypothèses'!$B$8),0)))</f>
        <v/>
      </c>
      <c r="AD14" s="61">
        <f>IF(OR(AB14="",AC14=""),"",AB14-AC14)</f>
        <v/>
      </c>
      <c r="AE14" s="64">
        <f>IF(OR(AD14="",AA14="",AA14=0),"",IFERROR(AD14/AA14,0))</f>
        <v/>
      </c>
      <c r="AF14" s="64">
        <f>IF(OR(AE14="",Z14="",Z14&lt;=0),"",IFERROR(AE14*12/Z14,0))</f>
        <v/>
      </c>
      <c r="AG14" s="61">
        <f>IF(OR(AA14="",AC14=""),"",AA14+AC14)</f>
        <v/>
      </c>
      <c r="AH14" s="12">
        <f>IF(AD14="","",IF(AD14&gt;0,"Projet rentable","À revoir"))</f>
        <v/>
      </c>
    </row>
    <row r="15">
      <c r="A15" s="2" t="n"/>
      <c r="B15" s="2" t="n"/>
      <c r="C15" s="3" t="n"/>
      <c r="D15" s="3" t="n"/>
      <c r="E15" s="3" t="n"/>
      <c r="F15" s="85" t="n"/>
      <c r="G15" s="85" t="n"/>
      <c r="H15" s="85" t="n"/>
      <c r="I15" s="58" t="n"/>
      <c r="J15" s="59" t="n"/>
      <c r="K15" s="60" t="n"/>
      <c r="L15" s="65">
        <f>IF(J15="","",J15*K15)</f>
        <v/>
      </c>
      <c r="M15" s="59" t="n"/>
      <c r="N15" s="59" t="n"/>
      <c r="O15" s="59" t="n"/>
      <c r="P15" s="59" t="n"/>
      <c r="Q15" s="65">
        <f>IF(J15="","",J15+L15+M15+N15+O15-P15)</f>
        <v/>
      </c>
      <c r="R15" s="60" t="n"/>
      <c r="S15" s="62" t="n"/>
      <c r="T15" s="65">
        <f>IF(OR(Q15="",R15="",S15=""),"",Q15*R15*S15/12/2)</f>
        <v/>
      </c>
      <c r="U15" s="59" t="n"/>
      <c r="V15" s="59" t="n"/>
      <c r="W15" s="59" t="n"/>
      <c r="X15" s="60" t="n"/>
      <c r="Y15" s="65">
        <f>IF(OR(W15="",X15=""),"",W15*X15)</f>
        <v/>
      </c>
      <c r="Z15" s="66">
        <f>IF(OR(G15="",H15=""),"",IFERROR(DATEDIF(G15,H15,"m"),""))</f>
        <v/>
      </c>
      <c r="AA15" s="65">
        <f>IF(J15="","",J15+L15+M15+N15+O15+T15+U15+V15+Y15)</f>
        <v/>
      </c>
      <c r="AB15" s="65">
        <f>IF(OR(W15="",AA15=""),"",W15-AA15)</f>
        <v/>
      </c>
      <c r="AC15" s="65">
        <f>IF(AB15="","",IF(E15="Particulier",MAX(0,AB15*'Hypothèses'!$B$7+MAX(0,AB15)*'Hypothèses'!$B$6),IF(E15="SCI à l'IS",MAX(0,AB15*'Hypothèses'!$B$8),0)))</f>
        <v/>
      </c>
      <c r="AD15" s="65">
        <f>IF(OR(AB15="",AC15=""),"",AB15-AC15)</f>
        <v/>
      </c>
      <c r="AE15" s="67">
        <f>IF(OR(AD15="",AA15="",AA15=0),"",IFERROR(AD15/AA15,0))</f>
        <v/>
      </c>
      <c r="AF15" s="67">
        <f>IF(OR(AE15="",Z15="",Z15&lt;=0),"",IFERROR(AE15*12/Z15,0))</f>
        <v/>
      </c>
      <c r="AG15" s="65">
        <f>IF(OR(AA15="",AC15=""),"",AA15+AC15)</f>
        <v/>
      </c>
      <c r="AH15" s="16">
        <f>IF(AD15="","",IF(AD15&gt;0,"Projet rentable","À revoir"))</f>
        <v/>
      </c>
    </row>
    <row r="16">
      <c r="A16" s="2" t="n"/>
      <c r="B16" s="2" t="n"/>
      <c r="C16" s="3" t="n"/>
      <c r="D16" s="3" t="n"/>
      <c r="E16" s="3" t="n"/>
      <c r="F16" s="85" t="n"/>
      <c r="G16" s="85" t="n"/>
      <c r="H16" s="85" t="n"/>
      <c r="I16" s="58" t="n"/>
      <c r="J16" s="59" t="n"/>
      <c r="K16" s="60" t="n"/>
      <c r="L16" s="61">
        <f>IF(J16="","",J16*K16)</f>
        <v/>
      </c>
      <c r="M16" s="59" t="n"/>
      <c r="N16" s="59" t="n"/>
      <c r="O16" s="59" t="n"/>
      <c r="P16" s="59" t="n"/>
      <c r="Q16" s="61">
        <f>IF(J16="","",J16+L16+M16+N16+O16-P16)</f>
        <v/>
      </c>
      <c r="R16" s="60" t="n"/>
      <c r="S16" s="62" t="n"/>
      <c r="T16" s="61">
        <f>IF(OR(Q16="",R16="",S16=""),"",Q16*R16*S16/12/2)</f>
        <v/>
      </c>
      <c r="U16" s="59" t="n"/>
      <c r="V16" s="59" t="n"/>
      <c r="W16" s="59" t="n"/>
      <c r="X16" s="60" t="n"/>
      <c r="Y16" s="61">
        <f>IF(OR(W16="",X16=""),"",W16*X16)</f>
        <v/>
      </c>
      <c r="Z16" s="63">
        <f>IF(OR(G16="",H16=""),"",IFERROR(DATEDIF(G16,H16,"m"),""))</f>
        <v/>
      </c>
      <c r="AA16" s="61">
        <f>IF(J16="","",J16+L16+M16+N16+O16+T16+U16+V16+Y16)</f>
        <v/>
      </c>
      <c r="AB16" s="61">
        <f>IF(OR(W16="",AA16=""),"",W16-AA16)</f>
        <v/>
      </c>
      <c r="AC16" s="61">
        <f>IF(AB16="","",IF(E16="Particulier",MAX(0,AB16*'Hypothèses'!$B$7+MAX(0,AB16)*'Hypothèses'!$B$6),IF(E16="SCI à l'IS",MAX(0,AB16*'Hypothèses'!$B$8),0)))</f>
        <v/>
      </c>
      <c r="AD16" s="61">
        <f>IF(OR(AB16="",AC16=""),"",AB16-AC16)</f>
        <v/>
      </c>
      <c r="AE16" s="64">
        <f>IF(OR(AD16="",AA16="",AA16=0),"",IFERROR(AD16/AA16,0))</f>
        <v/>
      </c>
      <c r="AF16" s="64">
        <f>IF(OR(AE16="",Z16="",Z16&lt;=0),"",IFERROR(AE16*12/Z16,0))</f>
        <v/>
      </c>
      <c r="AG16" s="61">
        <f>IF(OR(AA16="",AC16=""),"",AA16+AC16)</f>
        <v/>
      </c>
      <c r="AH16" s="12">
        <f>IF(AD16="","",IF(AD16&gt;0,"Projet rentable","À revoir"))</f>
        <v/>
      </c>
    </row>
    <row r="17">
      <c r="A17" s="2" t="n"/>
      <c r="B17" s="2" t="n"/>
      <c r="C17" s="3" t="n"/>
      <c r="D17" s="3" t="n"/>
      <c r="E17" s="3" t="n"/>
      <c r="F17" s="85" t="n"/>
      <c r="G17" s="85" t="n"/>
      <c r="H17" s="85" t="n"/>
      <c r="I17" s="58" t="n"/>
      <c r="J17" s="59" t="n"/>
      <c r="K17" s="60" t="n"/>
      <c r="L17" s="65">
        <f>IF(J17="","",J17*K17)</f>
        <v/>
      </c>
      <c r="M17" s="59" t="n"/>
      <c r="N17" s="59" t="n"/>
      <c r="O17" s="59" t="n"/>
      <c r="P17" s="59" t="n"/>
      <c r="Q17" s="65">
        <f>IF(J17="","",J17+L17+M17+N17+O17-P17)</f>
        <v/>
      </c>
      <c r="R17" s="60" t="n"/>
      <c r="S17" s="62" t="n"/>
      <c r="T17" s="65">
        <f>IF(OR(Q17="",R17="",S17=""),"",Q17*R17*S17/12/2)</f>
        <v/>
      </c>
      <c r="U17" s="59" t="n"/>
      <c r="V17" s="59" t="n"/>
      <c r="W17" s="59" t="n"/>
      <c r="X17" s="60" t="n"/>
      <c r="Y17" s="65">
        <f>IF(OR(W17="",X17=""),"",W17*X17)</f>
        <v/>
      </c>
      <c r="Z17" s="66">
        <f>IF(OR(G17="",H17=""),"",IFERROR(DATEDIF(G17,H17,"m"),""))</f>
        <v/>
      </c>
      <c r="AA17" s="65">
        <f>IF(J17="","",J17+L17+M17+N17+O17+T17+U17+V17+Y17)</f>
        <v/>
      </c>
      <c r="AB17" s="65">
        <f>IF(OR(W17="",AA17=""),"",W17-AA17)</f>
        <v/>
      </c>
      <c r="AC17" s="65">
        <f>IF(AB17="","",IF(E17="Particulier",MAX(0,AB17*'Hypothèses'!$B$7+MAX(0,AB17)*'Hypothèses'!$B$6),IF(E17="SCI à l'IS",MAX(0,AB17*'Hypothèses'!$B$8),0)))</f>
        <v/>
      </c>
      <c r="AD17" s="65">
        <f>IF(OR(AB17="",AC17=""),"",AB17-AC17)</f>
        <v/>
      </c>
      <c r="AE17" s="67">
        <f>IF(OR(AD17="",AA17="",AA17=0),"",IFERROR(AD17/AA17,0))</f>
        <v/>
      </c>
      <c r="AF17" s="67">
        <f>IF(OR(AE17="",Z17="",Z17&lt;=0),"",IFERROR(AE17*12/Z17,0))</f>
        <v/>
      </c>
      <c r="AG17" s="65">
        <f>IF(OR(AA17="",AC17=""),"",AA17+AC17)</f>
        <v/>
      </c>
      <c r="AH17" s="16">
        <f>IF(AD17="","",IF(AD17&gt;0,"Projet rentable","À revoir"))</f>
        <v/>
      </c>
    </row>
    <row r="18">
      <c r="A18" s="2" t="n"/>
      <c r="B18" s="2" t="n"/>
      <c r="C18" s="3" t="n"/>
      <c r="D18" s="3" t="n"/>
      <c r="E18" s="3" t="n"/>
      <c r="F18" s="85" t="n"/>
      <c r="G18" s="85" t="n"/>
      <c r="H18" s="85" t="n"/>
      <c r="I18" s="58" t="n"/>
      <c r="J18" s="59" t="n"/>
      <c r="K18" s="60" t="n"/>
      <c r="L18" s="61">
        <f>IF(J18="","",J18*K18)</f>
        <v/>
      </c>
      <c r="M18" s="59" t="n"/>
      <c r="N18" s="59" t="n"/>
      <c r="O18" s="59" t="n"/>
      <c r="P18" s="59" t="n"/>
      <c r="Q18" s="61">
        <f>IF(J18="","",J18+L18+M18+N18+O18-P18)</f>
        <v/>
      </c>
      <c r="R18" s="60" t="n"/>
      <c r="S18" s="62" t="n"/>
      <c r="T18" s="61">
        <f>IF(OR(Q18="",R18="",S18=""),"",Q18*R18*S18/12/2)</f>
        <v/>
      </c>
      <c r="U18" s="59" t="n"/>
      <c r="V18" s="59" t="n"/>
      <c r="W18" s="59" t="n"/>
      <c r="X18" s="60" t="n"/>
      <c r="Y18" s="61">
        <f>IF(OR(W18="",X18=""),"",W18*X18)</f>
        <v/>
      </c>
      <c r="Z18" s="63">
        <f>IF(OR(G18="",H18=""),"",IFERROR(DATEDIF(G18,H18,"m"),""))</f>
        <v/>
      </c>
      <c r="AA18" s="61">
        <f>IF(J18="","",J18+L18+M18+N18+O18+T18+U18+V18+Y18)</f>
        <v/>
      </c>
      <c r="AB18" s="61">
        <f>IF(OR(W18="",AA18=""),"",W18-AA18)</f>
        <v/>
      </c>
      <c r="AC18" s="61">
        <f>IF(AB18="","",IF(E18="Particulier",MAX(0,AB18*'Hypothèses'!$B$7+MAX(0,AB18)*'Hypothèses'!$B$6),IF(E18="SCI à l'IS",MAX(0,AB18*'Hypothèses'!$B$8),0)))</f>
        <v/>
      </c>
      <c r="AD18" s="61">
        <f>IF(OR(AB18="",AC18=""),"",AB18-AC18)</f>
        <v/>
      </c>
      <c r="AE18" s="64">
        <f>IF(OR(AD18="",AA18="",AA18=0),"",IFERROR(AD18/AA18,0))</f>
        <v/>
      </c>
      <c r="AF18" s="64">
        <f>IF(OR(AE18="",Z18="",Z18&lt;=0),"",IFERROR(AE18*12/Z18,0))</f>
        <v/>
      </c>
      <c r="AG18" s="61">
        <f>IF(OR(AA18="",AC18=""),"",AA18+AC18)</f>
        <v/>
      </c>
      <c r="AH18" s="12">
        <f>IF(AD18="","",IF(AD18&gt;0,"Projet rentable","À revoir"))</f>
        <v/>
      </c>
    </row>
    <row r="19">
      <c r="A19" s="2" t="n"/>
      <c r="B19" s="2" t="n"/>
      <c r="C19" s="3" t="n"/>
      <c r="D19" s="3" t="n"/>
      <c r="E19" s="3" t="n"/>
      <c r="F19" s="85" t="n"/>
      <c r="G19" s="85" t="n"/>
      <c r="H19" s="85" t="n"/>
      <c r="I19" s="58" t="n"/>
      <c r="J19" s="59" t="n"/>
      <c r="K19" s="60" t="n"/>
      <c r="L19" s="65">
        <f>IF(J19="","",J19*K19)</f>
        <v/>
      </c>
      <c r="M19" s="59" t="n"/>
      <c r="N19" s="59" t="n"/>
      <c r="O19" s="59" t="n"/>
      <c r="P19" s="59" t="n"/>
      <c r="Q19" s="65">
        <f>IF(J19="","",J19+L19+M19+N19+O19-P19)</f>
        <v/>
      </c>
      <c r="R19" s="60" t="n"/>
      <c r="S19" s="62" t="n"/>
      <c r="T19" s="65">
        <f>IF(OR(Q19="",R19="",S19=""),"",Q19*R19*S19/12/2)</f>
        <v/>
      </c>
      <c r="U19" s="59" t="n"/>
      <c r="V19" s="59" t="n"/>
      <c r="W19" s="59" t="n"/>
      <c r="X19" s="60" t="n"/>
      <c r="Y19" s="65">
        <f>IF(OR(W19="",X19=""),"",W19*X19)</f>
        <v/>
      </c>
      <c r="Z19" s="66">
        <f>IF(OR(G19="",H19=""),"",IFERROR(DATEDIF(G19,H19,"m"),""))</f>
        <v/>
      </c>
      <c r="AA19" s="65">
        <f>IF(J19="","",J19+L19+M19+N19+O19+T19+U19+V19+Y19)</f>
        <v/>
      </c>
      <c r="AB19" s="65">
        <f>IF(OR(W19="",AA19=""),"",W19-AA19)</f>
        <v/>
      </c>
      <c r="AC19" s="65">
        <f>IF(AB19="","",IF(E19="Particulier",MAX(0,AB19*'Hypothèses'!$B$7+MAX(0,AB19)*'Hypothèses'!$B$6),IF(E19="SCI à l'IS",MAX(0,AB19*'Hypothèses'!$B$8),0)))</f>
        <v/>
      </c>
      <c r="AD19" s="65">
        <f>IF(OR(AB19="",AC19=""),"",AB19-AC19)</f>
        <v/>
      </c>
      <c r="AE19" s="67">
        <f>IF(OR(AD19="",AA19="",AA19=0),"",IFERROR(AD19/AA19,0))</f>
        <v/>
      </c>
      <c r="AF19" s="67">
        <f>IF(OR(AE19="",Z19="",Z19&lt;=0),"",IFERROR(AE19*12/Z19,0))</f>
        <v/>
      </c>
      <c r="AG19" s="65">
        <f>IF(OR(AA19="",AC19=""),"",AA19+AC19)</f>
        <v/>
      </c>
      <c r="AH19" s="16">
        <f>IF(AD19="","",IF(AD19&gt;0,"Projet rentable","À revoir"))</f>
        <v/>
      </c>
    </row>
    <row r="20">
      <c r="A20" s="2" t="n"/>
      <c r="B20" s="2" t="n"/>
      <c r="C20" s="3" t="n"/>
      <c r="D20" s="3" t="n"/>
      <c r="E20" s="3" t="n"/>
      <c r="F20" s="85" t="n"/>
      <c r="G20" s="85" t="n"/>
      <c r="H20" s="85" t="n"/>
      <c r="I20" s="58" t="n"/>
      <c r="J20" s="59" t="n"/>
      <c r="K20" s="60" t="n"/>
      <c r="L20" s="61">
        <f>IF(J20="","",J20*K20)</f>
        <v/>
      </c>
      <c r="M20" s="59" t="n"/>
      <c r="N20" s="59" t="n"/>
      <c r="O20" s="59" t="n"/>
      <c r="P20" s="59" t="n"/>
      <c r="Q20" s="61">
        <f>IF(J20="","",J20+L20+M20+N20+O20-P20)</f>
        <v/>
      </c>
      <c r="R20" s="60" t="n"/>
      <c r="S20" s="62" t="n"/>
      <c r="T20" s="61">
        <f>IF(OR(Q20="",R20="",S20=""),"",Q20*R20*S20/12/2)</f>
        <v/>
      </c>
      <c r="U20" s="59" t="n"/>
      <c r="V20" s="59" t="n"/>
      <c r="W20" s="59" t="n"/>
      <c r="X20" s="60" t="n"/>
      <c r="Y20" s="61">
        <f>IF(OR(W20="",X20=""),"",W20*X20)</f>
        <v/>
      </c>
      <c r="Z20" s="63">
        <f>IF(OR(G20="",H20=""),"",IFERROR(DATEDIF(G20,H20,"m"),""))</f>
        <v/>
      </c>
      <c r="AA20" s="61">
        <f>IF(J20="","",J20+L20+M20+N20+O20+T20+U20+V20+Y20)</f>
        <v/>
      </c>
      <c r="AB20" s="61">
        <f>IF(OR(W20="",AA20=""),"",W20-AA20)</f>
        <v/>
      </c>
      <c r="AC20" s="61">
        <f>IF(AB20="","",IF(E20="Particulier",MAX(0,AB20*'Hypothèses'!$B$7+MAX(0,AB20)*'Hypothèses'!$B$6),IF(E20="SCI à l'IS",MAX(0,AB20*'Hypothèses'!$B$8),0)))</f>
        <v/>
      </c>
      <c r="AD20" s="61">
        <f>IF(OR(AB20="",AC20=""),"",AB20-AC20)</f>
        <v/>
      </c>
      <c r="AE20" s="64">
        <f>IF(OR(AD20="",AA20="",AA20=0),"",IFERROR(AD20/AA20,0))</f>
        <v/>
      </c>
      <c r="AF20" s="64">
        <f>IF(OR(AE20="",Z20="",Z20&lt;=0),"",IFERROR(AE20*12/Z20,0))</f>
        <v/>
      </c>
      <c r="AG20" s="61">
        <f>IF(OR(AA20="",AC20=""),"",AA20+AC20)</f>
        <v/>
      </c>
      <c r="AH20" s="12">
        <f>IF(AD20="","",IF(AD20&gt;0,"Projet rentable","À revoir"))</f>
        <v/>
      </c>
    </row>
    <row r="21">
      <c r="A21" s="2" t="n"/>
      <c r="B21" s="2" t="n"/>
      <c r="C21" s="3" t="n"/>
      <c r="D21" s="3" t="n"/>
      <c r="E21" s="3" t="n"/>
      <c r="F21" s="85" t="n"/>
      <c r="G21" s="85" t="n"/>
      <c r="H21" s="85" t="n"/>
      <c r="I21" s="58" t="n"/>
      <c r="J21" s="59" t="n"/>
      <c r="K21" s="60" t="n"/>
      <c r="L21" s="65">
        <f>IF(J21="","",J21*K21)</f>
        <v/>
      </c>
      <c r="M21" s="59" t="n"/>
      <c r="N21" s="59" t="n"/>
      <c r="O21" s="59" t="n"/>
      <c r="P21" s="59" t="n"/>
      <c r="Q21" s="65">
        <f>IF(J21="","",J21+L21+M21+N21+O21-P21)</f>
        <v/>
      </c>
      <c r="R21" s="60" t="n"/>
      <c r="S21" s="62" t="n"/>
      <c r="T21" s="65">
        <f>IF(OR(Q21="",R21="",S21=""),"",Q21*R21*S21/12/2)</f>
        <v/>
      </c>
      <c r="U21" s="59" t="n"/>
      <c r="V21" s="59" t="n"/>
      <c r="W21" s="59" t="n"/>
      <c r="X21" s="60" t="n"/>
      <c r="Y21" s="65">
        <f>IF(OR(W21="",X21=""),"",W21*X21)</f>
        <v/>
      </c>
      <c r="Z21" s="66">
        <f>IF(OR(G21="",H21=""),"",IFERROR(DATEDIF(G21,H21,"m"),""))</f>
        <v/>
      </c>
      <c r="AA21" s="65">
        <f>IF(J21="","",J21+L21+M21+N21+O21+T21+U21+V21+Y21)</f>
        <v/>
      </c>
      <c r="AB21" s="65">
        <f>IF(OR(W21="",AA21=""),"",W21-AA21)</f>
        <v/>
      </c>
      <c r="AC21" s="65">
        <f>IF(AB21="","",IF(E21="Particulier",MAX(0,AB21*'Hypothèses'!$B$7+MAX(0,AB21)*'Hypothèses'!$B$6),IF(E21="SCI à l'IS",MAX(0,AB21*'Hypothèses'!$B$8),0)))</f>
        <v/>
      </c>
      <c r="AD21" s="65">
        <f>IF(OR(AB21="",AC21=""),"",AB21-AC21)</f>
        <v/>
      </c>
      <c r="AE21" s="67">
        <f>IF(OR(AD21="",AA21="",AA21=0),"",IFERROR(AD21/AA21,0))</f>
        <v/>
      </c>
      <c r="AF21" s="67">
        <f>IF(OR(AE21="",Z21="",Z21&lt;=0),"",IFERROR(AE21*12/Z21,0))</f>
        <v/>
      </c>
      <c r="AG21" s="65">
        <f>IF(OR(AA21="",AC21=""),"",AA21+AC21)</f>
        <v/>
      </c>
      <c r="AH21" s="16">
        <f>IF(AD21="","",IF(AD21&gt;0,"Projet rentable","À revoir"))</f>
        <v/>
      </c>
    </row>
    <row r="22">
      <c r="A22" s="2" t="n"/>
      <c r="B22" s="2" t="n"/>
      <c r="C22" s="3" t="n"/>
      <c r="D22" s="3" t="n"/>
      <c r="E22" s="3" t="n"/>
      <c r="F22" s="85" t="n"/>
      <c r="G22" s="85" t="n"/>
      <c r="H22" s="85" t="n"/>
      <c r="I22" s="58" t="n"/>
      <c r="J22" s="59" t="n"/>
      <c r="K22" s="60" t="n"/>
      <c r="L22" s="61">
        <f>IF(J22="","",J22*K22)</f>
        <v/>
      </c>
      <c r="M22" s="59" t="n"/>
      <c r="N22" s="59" t="n"/>
      <c r="O22" s="59" t="n"/>
      <c r="P22" s="59" t="n"/>
      <c r="Q22" s="61">
        <f>IF(J22="","",J22+L22+M22+N22+O22-P22)</f>
        <v/>
      </c>
      <c r="R22" s="60" t="n"/>
      <c r="S22" s="62" t="n"/>
      <c r="T22" s="61">
        <f>IF(OR(Q22="",R22="",S22=""),"",Q22*R22*S22/12/2)</f>
        <v/>
      </c>
      <c r="U22" s="59" t="n"/>
      <c r="V22" s="59" t="n"/>
      <c r="W22" s="59" t="n"/>
      <c r="X22" s="60" t="n"/>
      <c r="Y22" s="61">
        <f>IF(OR(W22="",X22=""),"",W22*X22)</f>
        <v/>
      </c>
      <c r="Z22" s="63">
        <f>IF(OR(G22="",H22=""),"",IFERROR(DATEDIF(G22,H22,"m"),""))</f>
        <v/>
      </c>
      <c r="AA22" s="61">
        <f>IF(J22="","",J22+L22+M22+N22+O22+T22+U22+V22+Y22)</f>
        <v/>
      </c>
      <c r="AB22" s="61">
        <f>IF(OR(W22="",AA22=""),"",W22-AA22)</f>
        <v/>
      </c>
      <c r="AC22" s="61">
        <f>IF(AB22="","",IF(E22="Particulier",MAX(0,AB22*'Hypothèses'!$B$7+MAX(0,AB22)*'Hypothèses'!$B$6),IF(E22="SCI à l'IS",MAX(0,AB22*'Hypothèses'!$B$8),0)))</f>
        <v/>
      </c>
      <c r="AD22" s="61">
        <f>IF(OR(AB22="",AC22=""),"",AB22-AC22)</f>
        <v/>
      </c>
      <c r="AE22" s="64">
        <f>IF(OR(AD22="",AA22="",AA22=0),"",IFERROR(AD22/AA22,0))</f>
        <v/>
      </c>
      <c r="AF22" s="64">
        <f>IF(OR(AE22="",Z22="",Z22&lt;=0),"",IFERROR(AE22*12/Z22,0))</f>
        <v/>
      </c>
      <c r="AG22" s="61">
        <f>IF(OR(AA22="",AC22=""),"",AA22+AC22)</f>
        <v/>
      </c>
      <c r="AH22" s="12">
        <f>IF(AD22="","",IF(AD22&gt;0,"Projet rentable","À revoir"))</f>
        <v/>
      </c>
    </row>
    <row r="23">
      <c r="A23" s="2" t="n"/>
      <c r="B23" s="2" t="n"/>
      <c r="C23" s="3" t="n"/>
      <c r="D23" s="3" t="n"/>
      <c r="E23" s="3" t="n"/>
      <c r="F23" s="85" t="n"/>
      <c r="G23" s="85" t="n"/>
      <c r="H23" s="85" t="n"/>
      <c r="I23" s="58" t="n"/>
      <c r="J23" s="59" t="n"/>
      <c r="K23" s="60" t="n"/>
      <c r="L23" s="65">
        <f>IF(J23="","",J23*K23)</f>
        <v/>
      </c>
      <c r="M23" s="59" t="n"/>
      <c r="N23" s="59" t="n"/>
      <c r="O23" s="59" t="n"/>
      <c r="P23" s="59" t="n"/>
      <c r="Q23" s="65">
        <f>IF(J23="","",J23+L23+M23+N23+O23-P23)</f>
        <v/>
      </c>
      <c r="R23" s="60" t="n"/>
      <c r="S23" s="62" t="n"/>
      <c r="T23" s="65">
        <f>IF(OR(Q23="",R23="",S23=""),"",Q23*R23*S23/12/2)</f>
        <v/>
      </c>
      <c r="U23" s="59" t="n"/>
      <c r="V23" s="59" t="n"/>
      <c r="W23" s="59" t="n"/>
      <c r="X23" s="60" t="n"/>
      <c r="Y23" s="65">
        <f>IF(OR(W23="",X23=""),"",W23*X23)</f>
        <v/>
      </c>
      <c r="Z23" s="66">
        <f>IF(OR(G23="",H23=""),"",IFERROR(DATEDIF(G23,H23,"m"),""))</f>
        <v/>
      </c>
      <c r="AA23" s="65">
        <f>IF(J23="","",J23+L23+M23+N23+O23+T23+U23+V23+Y23)</f>
        <v/>
      </c>
      <c r="AB23" s="65">
        <f>IF(OR(W23="",AA23=""),"",W23-AA23)</f>
        <v/>
      </c>
      <c r="AC23" s="65">
        <f>IF(AB23="","",IF(E23="Particulier",MAX(0,AB23*'Hypothèses'!$B$7+MAX(0,AB23)*'Hypothèses'!$B$6),IF(E23="SCI à l'IS",MAX(0,AB23*'Hypothèses'!$B$8),0)))</f>
        <v/>
      </c>
      <c r="AD23" s="65">
        <f>IF(OR(AB23="",AC23=""),"",AB23-AC23)</f>
        <v/>
      </c>
      <c r="AE23" s="67">
        <f>IF(OR(AD23="",AA23="",AA23=0),"",IFERROR(AD23/AA23,0))</f>
        <v/>
      </c>
      <c r="AF23" s="67">
        <f>IF(OR(AE23="",Z23="",Z23&lt;=0),"",IFERROR(AE23*12/Z23,0))</f>
        <v/>
      </c>
      <c r="AG23" s="65">
        <f>IF(OR(AA23="",AC23=""),"",AA23+AC23)</f>
        <v/>
      </c>
      <c r="AH23" s="16">
        <f>IF(AD23="","",IF(AD23&gt;0,"Projet rentable","À revoir"))</f>
        <v/>
      </c>
    </row>
    <row r="24">
      <c r="A24" s="2" t="n"/>
      <c r="B24" s="2" t="n"/>
      <c r="C24" s="3" t="n"/>
      <c r="D24" s="3" t="n"/>
      <c r="E24" s="3" t="n"/>
      <c r="F24" s="85" t="n"/>
      <c r="G24" s="85" t="n"/>
      <c r="H24" s="85" t="n"/>
      <c r="I24" s="58" t="n"/>
      <c r="J24" s="59" t="n"/>
      <c r="K24" s="60" t="n"/>
      <c r="L24" s="61">
        <f>IF(J24="","",J24*K24)</f>
        <v/>
      </c>
      <c r="M24" s="59" t="n"/>
      <c r="N24" s="59" t="n"/>
      <c r="O24" s="59" t="n"/>
      <c r="P24" s="59" t="n"/>
      <c r="Q24" s="61">
        <f>IF(J24="","",J24+L24+M24+N24+O24-P24)</f>
        <v/>
      </c>
      <c r="R24" s="60" t="n"/>
      <c r="S24" s="62" t="n"/>
      <c r="T24" s="61">
        <f>IF(OR(Q24="",R24="",S24=""),"",Q24*R24*S24/12/2)</f>
        <v/>
      </c>
      <c r="U24" s="59" t="n"/>
      <c r="V24" s="59" t="n"/>
      <c r="W24" s="59" t="n"/>
      <c r="X24" s="60" t="n"/>
      <c r="Y24" s="61">
        <f>IF(OR(W24="",X24=""),"",W24*X24)</f>
        <v/>
      </c>
      <c r="Z24" s="63">
        <f>IF(OR(G24="",H24=""),"",IFERROR(DATEDIF(G24,H24,"m"),""))</f>
        <v/>
      </c>
      <c r="AA24" s="61">
        <f>IF(J24="","",J24+L24+M24+N24+O24+T24+U24+V24+Y24)</f>
        <v/>
      </c>
      <c r="AB24" s="61">
        <f>IF(OR(W24="",AA24=""),"",W24-AA24)</f>
        <v/>
      </c>
      <c r="AC24" s="61">
        <f>IF(AB24="","",IF(E24="Particulier",MAX(0,AB24*'Hypothèses'!$B$7+MAX(0,AB24)*'Hypothèses'!$B$6),IF(E24="SCI à l'IS",MAX(0,AB24*'Hypothèses'!$B$8),0)))</f>
        <v/>
      </c>
      <c r="AD24" s="61">
        <f>IF(OR(AB24="",AC24=""),"",AB24-AC24)</f>
        <v/>
      </c>
      <c r="AE24" s="64">
        <f>IF(OR(AD24="",AA24="",AA24=0),"",IFERROR(AD24/AA24,0))</f>
        <v/>
      </c>
      <c r="AF24" s="64">
        <f>IF(OR(AE24="",Z24="",Z24&lt;=0),"",IFERROR(AE24*12/Z24,0))</f>
        <v/>
      </c>
      <c r="AG24" s="61">
        <f>IF(OR(AA24="",AC24=""),"",AA24+AC24)</f>
        <v/>
      </c>
      <c r="AH24" s="12">
        <f>IF(AD24="","",IF(AD24&gt;0,"Projet rentable","À revoir"))</f>
        <v/>
      </c>
    </row>
    <row r="25">
      <c r="A25" s="2" t="n"/>
      <c r="B25" s="2" t="n"/>
      <c r="C25" s="3" t="n"/>
      <c r="D25" s="3" t="n"/>
      <c r="E25" s="3" t="n"/>
      <c r="F25" s="85" t="n"/>
      <c r="G25" s="85" t="n"/>
      <c r="H25" s="85" t="n"/>
      <c r="I25" s="58" t="n"/>
      <c r="J25" s="59" t="n"/>
      <c r="K25" s="60" t="n"/>
      <c r="L25" s="65">
        <f>IF(J25="","",J25*K25)</f>
        <v/>
      </c>
      <c r="M25" s="59" t="n"/>
      <c r="N25" s="59" t="n"/>
      <c r="O25" s="59" t="n"/>
      <c r="P25" s="59" t="n"/>
      <c r="Q25" s="65">
        <f>IF(J25="","",J25+L25+M25+N25+O25-P25)</f>
        <v/>
      </c>
      <c r="R25" s="60" t="n"/>
      <c r="S25" s="62" t="n"/>
      <c r="T25" s="65">
        <f>IF(OR(Q25="",R25="",S25=""),"",Q25*R25*S25/12/2)</f>
        <v/>
      </c>
      <c r="U25" s="59" t="n"/>
      <c r="V25" s="59" t="n"/>
      <c r="W25" s="59" t="n"/>
      <c r="X25" s="60" t="n"/>
      <c r="Y25" s="65">
        <f>IF(OR(W25="",X25=""),"",W25*X25)</f>
        <v/>
      </c>
      <c r="Z25" s="66">
        <f>IF(OR(G25="",H25=""),"",IFERROR(DATEDIF(G25,H25,"m"),""))</f>
        <v/>
      </c>
      <c r="AA25" s="65">
        <f>IF(J25="","",J25+L25+M25+N25+O25+T25+U25+V25+Y25)</f>
        <v/>
      </c>
      <c r="AB25" s="65">
        <f>IF(OR(W25="",AA25=""),"",W25-AA25)</f>
        <v/>
      </c>
      <c r="AC25" s="65">
        <f>IF(AB25="","",IF(E25="Particulier",MAX(0,AB25*'Hypothèses'!$B$7+MAX(0,AB25)*'Hypothèses'!$B$6),IF(E25="SCI à l'IS",MAX(0,AB25*'Hypothèses'!$B$8),0)))</f>
        <v/>
      </c>
      <c r="AD25" s="65">
        <f>IF(OR(AB25="",AC25=""),"",AB25-AC25)</f>
        <v/>
      </c>
      <c r="AE25" s="67">
        <f>IF(OR(AD25="",AA25="",AA25=0),"",IFERROR(AD25/AA25,0))</f>
        <v/>
      </c>
      <c r="AF25" s="67">
        <f>IF(OR(AE25="",Z25="",Z25&lt;=0),"",IFERROR(AE25*12/Z25,0))</f>
        <v/>
      </c>
      <c r="AG25" s="65">
        <f>IF(OR(AA25="",AC25=""),"",AA25+AC25)</f>
        <v/>
      </c>
      <c r="AH25" s="16">
        <f>IF(AD25="","",IF(AD25&gt;0,"Projet rentable","À revoir"))</f>
        <v/>
      </c>
    </row>
    <row r="26">
      <c r="A26" s="2" t="n"/>
      <c r="B26" s="2" t="n"/>
      <c r="C26" s="3" t="n"/>
      <c r="D26" s="3" t="n"/>
      <c r="E26" s="3" t="n"/>
      <c r="F26" s="85" t="n"/>
      <c r="G26" s="85" t="n"/>
      <c r="H26" s="85" t="n"/>
      <c r="I26" s="58" t="n"/>
      <c r="J26" s="59" t="n"/>
      <c r="K26" s="60" t="n"/>
      <c r="L26" s="61">
        <f>IF(J26="","",J26*K26)</f>
        <v/>
      </c>
      <c r="M26" s="59" t="n"/>
      <c r="N26" s="59" t="n"/>
      <c r="O26" s="59" t="n"/>
      <c r="P26" s="59" t="n"/>
      <c r="Q26" s="61">
        <f>IF(J26="","",J26+L26+M26+N26+O26-P26)</f>
        <v/>
      </c>
      <c r="R26" s="60" t="n"/>
      <c r="S26" s="62" t="n"/>
      <c r="T26" s="61">
        <f>IF(OR(Q26="",R26="",S26=""),"",Q26*R26*S26/12/2)</f>
        <v/>
      </c>
      <c r="U26" s="59" t="n"/>
      <c r="V26" s="59" t="n"/>
      <c r="W26" s="59" t="n"/>
      <c r="X26" s="60" t="n"/>
      <c r="Y26" s="61">
        <f>IF(OR(W26="",X26=""),"",W26*X26)</f>
        <v/>
      </c>
      <c r="Z26" s="63">
        <f>IF(OR(G26="",H26=""),"",IFERROR(DATEDIF(G26,H26,"m"),""))</f>
        <v/>
      </c>
      <c r="AA26" s="61">
        <f>IF(J26="","",J26+L26+M26+N26+O26+T26+U26+V26+Y26)</f>
        <v/>
      </c>
      <c r="AB26" s="61">
        <f>IF(OR(W26="",AA26=""),"",W26-AA26)</f>
        <v/>
      </c>
      <c r="AC26" s="61">
        <f>IF(AB26="","",IF(E26="Particulier",MAX(0,AB26*'Hypothèses'!$B$7+MAX(0,AB26)*'Hypothèses'!$B$6),IF(E26="SCI à l'IS",MAX(0,AB26*'Hypothèses'!$B$8),0)))</f>
        <v/>
      </c>
      <c r="AD26" s="61">
        <f>IF(OR(AB26="",AC26=""),"",AB26-AC26)</f>
        <v/>
      </c>
      <c r="AE26" s="64">
        <f>IF(OR(AD26="",AA26="",AA26=0),"",IFERROR(AD26/AA26,0))</f>
        <v/>
      </c>
      <c r="AF26" s="64">
        <f>IF(OR(AE26="",Z26="",Z26&lt;=0),"",IFERROR(AE26*12/Z26,0))</f>
        <v/>
      </c>
      <c r="AG26" s="61">
        <f>IF(OR(AA26="",AC26=""),"",AA26+AC26)</f>
        <v/>
      </c>
      <c r="AH26" s="12">
        <f>IF(AD26="","",IF(AD26&gt;0,"Projet rentable","À revoir"))</f>
        <v/>
      </c>
    </row>
    <row r="27">
      <c r="A27" s="2" t="n"/>
      <c r="B27" s="2" t="n"/>
      <c r="C27" s="3" t="n"/>
      <c r="D27" s="3" t="n"/>
      <c r="E27" s="3" t="n"/>
      <c r="F27" s="85" t="n"/>
      <c r="G27" s="85" t="n"/>
      <c r="H27" s="85" t="n"/>
      <c r="I27" s="58" t="n"/>
      <c r="J27" s="59" t="n"/>
      <c r="K27" s="60" t="n"/>
      <c r="L27" s="65">
        <f>IF(J27="","",J27*K27)</f>
        <v/>
      </c>
      <c r="M27" s="59" t="n"/>
      <c r="N27" s="59" t="n"/>
      <c r="O27" s="59" t="n"/>
      <c r="P27" s="59" t="n"/>
      <c r="Q27" s="65">
        <f>IF(J27="","",J27+L27+M27+N27+O27-P27)</f>
        <v/>
      </c>
      <c r="R27" s="60" t="n"/>
      <c r="S27" s="62" t="n"/>
      <c r="T27" s="65">
        <f>IF(OR(Q27="",R27="",S27=""),"",Q27*R27*S27/12/2)</f>
        <v/>
      </c>
      <c r="U27" s="59" t="n"/>
      <c r="V27" s="59" t="n"/>
      <c r="W27" s="59" t="n"/>
      <c r="X27" s="60" t="n"/>
      <c r="Y27" s="65">
        <f>IF(OR(W27="",X27=""),"",W27*X27)</f>
        <v/>
      </c>
      <c r="Z27" s="66">
        <f>IF(OR(G27="",H27=""),"",IFERROR(DATEDIF(G27,H27,"m"),""))</f>
        <v/>
      </c>
      <c r="AA27" s="65">
        <f>IF(J27="","",J27+L27+M27+N27+O27+T27+U27+V27+Y27)</f>
        <v/>
      </c>
      <c r="AB27" s="65">
        <f>IF(OR(W27="",AA27=""),"",W27-AA27)</f>
        <v/>
      </c>
      <c r="AC27" s="65">
        <f>IF(AB27="","",IF(E27="Particulier",MAX(0,AB27*'Hypothèses'!$B$7+MAX(0,AB27)*'Hypothèses'!$B$6),IF(E27="SCI à l'IS",MAX(0,AB27*'Hypothèses'!$B$8),0)))</f>
        <v/>
      </c>
      <c r="AD27" s="65">
        <f>IF(OR(AB27="",AC27=""),"",AB27-AC27)</f>
        <v/>
      </c>
      <c r="AE27" s="67">
        <f>IF(OR(AD27="",AA27="",AA27=0),"",IFERROR(AD27/AA27,0))</f>
        <v/>
      </c>
      <c r="AF27" s="67">
        <f>IF(OR(AE27="",Z27="",Z27&lt;=0),"",IFERROR(AE27*12/Z27,0))</f>
        <v/>
      </c>
      <c r="AG27" s="65">
        <f>IF(OR(AA27="",AC27=""),"",AA27+AC27)</f>
        <v/>
      </c>
      <c r="AH27" s="16">
        <f>IF(AD27="","",IF(AD27&gt;0,"Projet rentable","À revoir"))</f>
        <v/>
      </c>
    </row>
    <row r="28">
      <c r="A28" s="2" t="n"/>
      <c r="B28" s="2" t="n"/>
      <c r="C28" s="3" t="n"/>
      <c r="D28" s="3" t="n"/>
      <c r="E28" s="3" t="n"/>
      <c r="F28" s="85" t="n"/>
      <c r="G28" s="85" t="n"/>
      <c r="H28" s="85" t="n"/>
      <c r="I28" s="58" t="n"/>
      <c r="J28" s="59" t="n"/>
      <c r="K28" s="60" t="n"/>
      <c r="L28" s="61">
        <f>IF(J28="","",J28*K28)</f>
        <v/>
      </c>
      <c r="M28" s="59" t="n"/>
      <c r="N28" s="59" t="n"/>
      <c r="O28" s="59" t="n"/>
      <c r="P28" s="59" t="n"/>
      <c r="Q28" s="61">
        <f>IF(J28="","",J28+L28+M28+N28+O28-P28)</f>
        <v/>
      </c>
      <c r="R28" s="60" t="n"/>
      <c r="S28" s="62" t="n"/>
      <c r="T28" s="61">
        <f>IF(OR(Q28="",R28="",S28=""),"",Q28*R28*S28/12/2)</f>
        <v/>
      </c>
      <c r="U28" s="59" t="n"/>
      <c r="V28" s="59" t="n"/>
      <c r="W28" s="59" t="n"/>
      <c r="X28" s="60" t="n"/>
      <c r="Y28" s="61">
        <f>IF(OR(W28="",X28=""),"",W28*X28)</f>
        <v/>
      </c>
      <c r="Z28" s="63">
        <f>IF(OR(G28="",H28=""),"",IFERROR(DATEDIF(G28,H28,"m"),""))</f>
        <v/>
      </c>
      <c r="AA28" s="61">
        <f>IF(J28="","",J28+L28+M28+N28+O28+T28+U28+V28+Y28)</f>
        <v/>
      </c>
      <c r="AB28" s="61">
        <f>IF(OR(W28="",AA28=""),"",W28-AA28)</f>
        <v/>
      </c>
      <c r="AC28" s="61">
        <f>IF(AB28="","",IF(E28="Particulier",MAX(0,AB28*'Hypothèses'!$B$7+MAX(0,AB28)*'Hypothèses'!$B$6),IF(E28="SCI à l'IS",MAX(0,AB28*'Hypothèses'!$B$8),0)))</f>
        <v/>
      </c>
      <c r="AD28" s="61">
        <f>IF(OR(AB28="",AC28=""),"",AB28-AC28)</f>
        <v/>
      </c>
      <c r="AE28" s="64">
        <f>IF(OR(AD28="",AA28="",AA28=0),"",IFERROR(AD28/AA28,0))</f>
        <v/>
      </c>
      <c r="AF28" s="64">
        <f>IF(OR(AE28="",Z28="",Z28&lt;=0),"",IFERROR(AE28*12/Z28,0))</f>
        <v/>
      </c>
      <c r="AG28" s="61">
        <f>IF(OR(AA28="",AC28=""),"",AA28+AC28)</f>
        <v/>
      </c>
      <c r="AH28" s="12">
        <f>IF(AD28="","",IF(AD28&gt;0,"Projet rentable","À revoir"))</f>
        <v/>
      </c>
    </row>
    <row r="29">
      <c r="A29" s="2" t="n"/>
      <c r="B29" s="2" t="n"/>
      <c r="C29" s="3" t="n"/>
      <c r="D29" s="3" t="n"/>
      <c r="E29" s="3" t="n"/>
      <c r="F29" s="85" t="n"/>
      <c r="G29" s="85" t="n"/>
      <c r="H29" s="85" t="n"/>
      <c r="I29" s="58" t="n"/>
      <c r="J29" s="59" t="n"/>
      <c r="K29" s="60" t="n"/>
      <c r="L29" s="65">
        <f>IF(J29="","",J29*K29)</f>
        <v/>
      </c>
      <c r="M29" s="59" t="n"/>
      <c r="N29" s="59" t="n"/>
      <c r="O29" s="59" t="n"/>
      <c r="P29" s="59" t="n"/>
      <c r="Q29" s="65">
        <f>IF(J29="","",J29+L29+M29+N29+O29-P29)</f>
        <v/>
      </c>
      <c r="R29" s="60" t="n"/>
      <c r="S29" s="62" t="n"/>
      <c r="T29" s="65">
        <f>IF(OR(Q29="",R29="",S29=""),"",Q29*R29*S29/12/2)</f>
        <v/>
      </c>
      <c r="U29" s="59" t="n"/>
      <c r="V29" s="59" t="n"/>
      <c r="W29" s="59" t="n"/>
      <c r="X29" s="60" t="n"/>
      <c r="Y29" s="65">
        <f>IF(OR(W29="",X29=""),"",W29*X29)</f>
        <v/>
      </c>
      <c r="Z29" s="66">
        <f>IF(OR(G29="",H29=""),"",IFERROR(DATEDIF(G29,H29,"m"),""))</f>
        <v/>
      </c>
      <c r="AA29" s="65">
        <f>IF(J29="","",J29+L29+M29+N29+O29+T29+U29+V29+Y29)</f>
        <v/>
      </c>
      <c r="AB29" s="65">
        <f>IF(OR(W29="",AA29=""),"",W29-AA29)</f>
        <v/>
      </c>
      <c r="AC29" s="65">
        <f>IF(AB29="","",IF(E29="Particulier",MAX(0,AB29*'Hypothèses'!$B$7+MAX(0,AB29)*'Hypothèses'!$B$6),IF(E29="SCI à l'IS",MAX(0,AB29*'Hypothèses'!$B$8),0)))</f>
        <v/>
      </c>
      <c r="AD29" s="65">
        <f>IF(OR(AB29="",AC29=""),"",AB29-AC29)</f>
        <v/>
      </c>
      <c r="AE29" s="67">
        <f>IF(OR(AD29="",AA29="",AA29=0),"",IFERROR(AD29/AA29,0))</f>
        <v/>
      </c>
      <c r="AF29" s="67">
        <f>IF(OR(AE29="",Z29="",Z29&lt;=0),"",IFERROR(AE29*12/Z29,0))</f>
        <v/>
      </c>
      <c r="AG29" s="65">
        <f>IF(OR(AA29="",AC29=""),"",AA29+AC29)</f>
        <v/>
      </c>
      <c r="AH29" s="16">
        <f>IF(AD29="","",IF(AD29&gt;0,"Projet rentable","À revoir"))</f>
        <v/>
      </c>
    </row>
    <row r="30">
      <c r="A30" s="2" t="n"/>
      <c r="B30" s="2" t="n"/>
      <c r="C30" s="3" t="n"/>
      <c r="D30" s="3" t="n"/>
      <c r="E30" s="3" t="n"/>
      <c r="F30" s="85" t="n"/>
      <c r="G30" s="85" t="n"/>
      <c r="H30" s="85" t="n"/>
      <c r="I30" s="58" t="n"/>
      <c r="J30" s="59" t="n"/>
      <c r="K30" s="60" t="n"/>
      <c r="L30" s="61">
        <f>IF(J30="","",J30*K30)</f>
        <v/>
      </c>
      <c r="M30" s="59" t="n"/>
      <c r="N30" s="59" t="n"/>
      <c r="O30" s="59" t="n"/>
      <c r="P30" s="59" t="n"/>
      <c r="Q30" s="61">
        <f>IF(J30="","",J30+L30+M30+N30+O30-P30)</f>
        <v/>
      </c>
      <c r="R30" s="60" t="n"/>
      <c r="S30" s="62" t="n"/>
      <c r="T30" s="61">
        <f>IF(OR(Q30="",R30="",S30=""),"",Q30*R30*S30/12/2)</f>
        <v/>
      </c>
      <c r="U30" s="59" t="n"/>
      <c r="V30" s="59" t="n"/>
      <c r="W30" s="59" t="n"/>
      <c r="X30" s="60" t="n"/>
      <c r="Y30" s="61">
        <f>IF(OR(W30="",X30=""),"",W30*X30)</f>
        <v/>
      </c>
      <c r="Z30" s="63">
        <f>IF(OR(G30="",H30=""),"",IFERROR(DATEDIF(G30,H30,"m"),""))</f>
        <v/>
      </c>
      <c r="AA30" s="61">
        <f>IF(J30="","",J30+L30+M30+N30+O30+T30+U30+V30+Y30)</f>
        <v/>
      </c>
      <c r="AB30" s="61">
        <f>IF(OR(W30="",AA30=""),"",W30-AA30)</f>
        <v/>
      </c>
      <c r="AC30" s="61">
        <f>IF(AB30="","",IF(E30="Particulier",MAX(0,AB30*'Hypothèses'!$B$7+MAX(0,AB30)*'Hypothèses'!$B$6),IF(E30="SCI à l'IS",MAX(0,AB30*'Hypothèses'!$B$8),0)))</f>
        <v/>
      </c>
      <c r="AD30" s="61">
        <f>IF(OR(AB30="",AC30=""),"",AB30-AC30)</f>
        <v/>
      </c>
      <c r="AE30" s="64">
        <f>IF(OR(AD30="",AA30="",AA30=0),"",IFERROR(AD30/AA30,0))</f>
        <v/>
      </c>
      <c r="AF30" s="64">
        <f>IF(OR(AE30="",Z30="",Z30&lt;=0),"",IFERROR(AE30*12/Z30,0))</f>
        <v/>
      </c>
      <c r="AG30" s="61">
        <f>IF(OR(AA30="",AC30=""),"",AA30+AC30)</f>
        <v/>
      </c>
      <c r="AH30" s="12">
        <f>IF(AD30="","",IF(AD30&gt;0,"Projet rentable","À revoir"))</f>
        <v/>
      </c>
    </row>
    <row r="31">
      <c r="A31" s="2" t="n"/>
      <c r="B31" s="2" t="n"/>
      <c r="C31" s="3" t="n"/>
      <c r="D31" s="3" t="n"/>
      <c r="E31" s="3" t="n"/>
      <c r="F31" s="85" t="n"/>
      <c r="G31" s="85" t="n"/>
      <c r="H31" s="85" t="n"/>
      <c r="I31" s="58" t="n"/>
      <c r="J31" s="59" t="n"/>
      <c r="K31" s="60" t="n"/>
      <c r="L31" s="65">
        <f>IF(J31="","",J31*K31)</f>
        <v/>
      </c>
      <c r="M31" s="59" t="n"/>
      <c r="N31" s="59" t="n"/>
      <c r="O31" s="59" t="n"/>
      <c r="P31" s="59" t="n"/>
      <c r="Q31" s="65">
        <f>IF(J31="","",J31+L31+M31+N31+O31-P31)</f>
        <v/>
      </c>
      <c r="R31" s="60" t="n"/>
      <c r="S31" s="62" t="n"/>
      <c r="T31" s="65">
        <f>IF(OR(Q31="",R31="",S31=""),"",Q31*R31*S31/12/2)</f>
        <v/>
      </c>
      <c r="U31" s="59" t="n"/>
      <c r="V31" s="59" t="n"/>
      <c r="W31" s="59" t="n"/>
      <c r="X31" s="60" t="n"/>
      <c r="Y31" s="65">
        <f>IF(OR(W31="",X31=""),"",W31*X31)</f>
        <v/>
      </c>
      <c r="Z31" s="66">
        <f>IF(OR(G31="",H31=""),"",IFERROR(DATEDIF(G31,H31,"m"),""))</f>
        <v/>
      </c>
      <c r="AA31" s="65">
        <f>IF(J31="","",J31+L31+M31+N31+O31+T31+U31+V31+Y31)</f>
        <v/>
      </c>
      <c r="AB31" s="65">
        <f>IF(OR(W31="",AA31=""),"",W31-AA31)</f>
        <v/>
      </c>
      <c r="AC31" s="65">
        <f>IF(AB31="","",IF(E31="Particulier",MAX(0,AB31*'Hypothèses'!$B$7+MAX(0,AB31)*'Hypothèses'!$B$6),IF(E31="SCI à l'IS",MAX(0,AB31*'Hypothèses'!$B$8),0)))</f>
        <v/>
      </c>
      <c r="AD31" s="65">
        <f>IF(OR(AB31="",AC31=""),"",AB31-AC31)</f>
        <v/>
      </c>
      <c r="AE31" s="67">
        <f>IF(OR(AD31="",AA31="",AA31=0),"",IFERROR(AD31/AA31,0))</f>
        <v/>
      </c>
      <c r="AF31" s="67">
        <f>IF(OR(AE31="",Z31="",Z31&lt;=0),"",IFERROR(AE31*12/Z31,0))</f>
        <v/>
      </c>
      <c r="AG31" s="65">
        <f>IF(OR(AA31="",AC31=""),"",AA31+AC31)</f>
        <v/>
      </c>
      <c r="AH31" s="16">
        <f>IF(AD31="","",IF(AD31&gt;0,"Projet rentable","À revoir"))</f>
        <v/>
      </c>
    </row>
    <row r="32">
      <c r="A32" s="2" t="n"/>
      <c r="B32" s="2" t="n"/>
      <c r="C32" s="3" t="n"/>
      <c r="D32" s="3" t="n"/>
      <c r="E32" s="3" t="n"/>
      <c r="F32" s="85" t="n"/>
      <c r="G32" s="85" t="n"/>
      <c r="H32" s="85" t="n"/>
      <c r="I32" s="58" t="n"/>
      <c r="J32" s="59" t="n"/>
      <c r="K32" s="60" t="n"/>
      <c r="L32" s="61">
        <f>IF(J32="","",J32*K32)</f>
        <v/>
      </c>
      <c r="M32" s="59" t="n"/>
      <c r="N32" s="59" t="n"/>
      <c r="O32" s="59" t="n"/>
      <c r="P32" s="59" t="n"/>
      <c r="Q32" s="61">
        <f>IF(J32="","",J32+L32+M32+N32+O32-P32)</f>
        <v/>
      </c>
      <c r="R32" s="60" t="n"/>
      <c r="S32" s="62" t="n"/>
      <c r="T32" s="61">
        <f>IF(OR(Q32="",R32="",S32=""),"",Q32*R32*S32/12/2)</f>
        <v/>
      </c>
      <c r="U32" s="59" t="n"/>
      <c r="V32" s="59" t="n"/>
      <c r="W32" s="59" t="n"/>
      <c r="X32" s="60" t="n"/>
      <c r="Y32" s="61">
        <f>IF(OR(W32="",X32=""),"",W32*X32)</f>
        <v/>
      </c>
      <c r="Z32" s="63">
        <f>IF(OR(G32="",H32=""),"",IFERROR(DATEDIF(G32,H32,"m"),""))</f>
        <v/>
      </c>
      <c r="AA32" s="61">
        <f>IF(J32="","",J32+L32+M32+N32+O32+T32+U32+V32+Y32)</f>
        <v/>
      </c>
      <c r="AB32" s="61">
        <f>IF(OR(W32="",AA32=""),"",W32-AA32)</f>
        <v/>
      </c>
      <c r="AC32" s="61">
        <f>IF(AB32="","",IF(E32="Particulier",MAX(0,AB32*'Hypothèses'!$B$7+MAX(0,AB32)*'Hypothèses'!$B$6),IF(E32="SCI à l'IS",MAX(0,AB32*'Hypothèses'!$B$8),0)))</f>
        <v/>
      </c>
      <c r="AD32" s="61">
        <f>IF(OR(AB32="",AC32=""),"",AB32-AC32)</f>
        <v/>
      </c>
      <c r="AE32" s="64">
        <f>IF(OR(AD32="",AA32="",AA32=0),"",IFERROR(AD32/AA32,0))</f>
        <v/>
      </c>
      <c r="AF32" s="64">
        <f>IF(OR(AE32="",Z32="",Z32&lt;=0),"",IFERROR(AE32*12/Z32,0))</f>
        <v/>
      </c>
      <c r="AG32" s="61">
        <f>IF(OR(AA32="",AC32=""),"",AA32+AC32)</f>
        <v/>
      </c>
      <c r="AH32" s="12">
        <f>IF(AD32="","",IF(AD32&gt;0,"Projet rentable","À revoir"))</f>
        <v/>
      </c>
    </row>
    <row r="33">
      <c r="A33" s="2" t="n"/>
      <c r="B33" s="2" t="n"/>
      <c r="C33" s="3" t="n"/>
      <c r="D33" s="3" t="n"/>
      <c r="E33" s="3" t="n"/>
      <c r="F33" s="85" t="n"/>
      <c r="G33" s="85" t="n"/>
      <c r="H33" s="85" t="n"/>
      <c r="I33" s="58" t="n"/>
      <c r="J33" s="59" t="n"/>
      <c r="K33" s="60" t="n"/>
      <c r="L33" s="65">
        <f>IF(J33="","",J33*K33)</f>
        <v/>
      </c>
      <c r="M33" s="59" t="n"/>
      <c r="N33" s="59" t="n"/>
      <c r="O33" s="59" t="n"/>
      <c r="P33" s="59" t="n"/>
      <c r="Q33" s="65">
        <f>IF(J33="","",J33+L33+M33+N33+O33-P33)</f>
        <v/>
      </c>
      <c r="R33" s="60" t="n"/>
      <c r="S33" s="62" t="n"/>
      <c r="T33" s="65">
        <f>IF(OR(Q33="",R33="",S33=""),"",Q33*R33*S33/12/2)</f>
        <v/>
      </c>
      <c r="U33" s="59" t="n"/>
      <c r="V33" s="59" t="n"/>
      <c r="W33" s="59" t="n"/>
      <c r="X33" s="60" t="n"/>
      <c r="Y33" s="65">
        <f>IF(OR(W33="",X33=""),"",W33*X33)</f>
        <v/>
      </c>
      <c r="Z33" s="66">
        <f>IF(OR(G33="",H33=""),"",IFERROR(DATEDIF(G33,H33,"m"),""))</f>
        <v/>
      </c>
      <c r="AA33" s="65">
        <f>IF(J33="","",J33+L33+M33+N33+O33+T33+U33+V33+Y33)</f>
        <v/>
      </c>
      <c r="AB33" s="65">
        <f>IF(OR(W33="",AA33=""),"",W33-AA33)</f>
        <v/>
      </c>
      <c r="AC33" s="65">
        <f>IF(AB33="","",IF(E33="Particulier",MAX(0,AB33*'Hypothèses'!$B$7+MAX(0,AB33)*'Hypothèses'!$B$6),IF(E33="SCI à l'IS",MAX(0,AB33*'Hypothèses'!$B$8),0)))</f>
        <v/>
      </c>
      <c r="AD33" s="65">
        <f>IF(OR(AB33="",AC33=""),"",AB33-AC33)</f>
        <v/>
      </c>
      <c r="AE33" s="67">
        <f>IF(OR(AD33="",AA33="",AA33=0),"",IFERROR(AD33/AA33,0))</f>
        <v/>
      </c>
      <c r="AF33" s="67">
        <f>IF(OR(AE33="",Z33="",Z33&lt;=0),"",IFERROR(AE33*12/Z33,0))</f>
        <v/>
      </c>
      <c r="AG33" s="65">
        <f>IF(OR(AA33="",AC33=""),"",AA33+AC33)</f>
        <v/>
      </c>
      <c r="AH33" s="16">
        <f>IF(AD33="","",IF(AD33&gt;0,"Projet rentable","À revoir"))</f>
        <v/>
      </c>
    </row>
    <row r="34">
      <c r="A34" s="2" t="n"/>
      <c r="B34" s="2" t="n"/>
      <c r="C34" s="3" t="n"/>
      <c r="D34" s="3" t="n"/>
      <c r="E34" s="3" t="n"/>
      <c r="F34" s="85" t="n"/>
      <c r="G34" s="85" t="n"/>
      <c r="H34" s="85" t="n"/>
      <c r="I34" s="58" t="n"/>
      <c r="J34" s="59" t="n"/>
      <c r="K34" s="60" t="n"/>
      <c r="L34" s="61">
        <f>IF(J34="","",J34*K34)</f>
        <v/>
      </c>
      <c r="M34" s="59" t="n"/>
      <c r="N34" s="59" t="n"/>
      <c r="O34" s="59" t="n"/>
      <c r="P34" s="59" t="n"/>
      <c r="Q34" s="61">
        <f>IF(J34="","",J34+L34+M34+N34+O34-P34)</f>
        <v/>
      </c>
      <c r="R34" s="60" t="n"/>
      <c r="S34" s="62" t="n"/>
      <c r="T34" s="61">
        <f>IF(OR(Q34="",R34="",S34=""),"",Q34*R34*S34/12/2)</f>
        <v/>
      </c>
      <c r="U34" s="59" t="n"/>
      <c r="V34" s="59" t="n"/>
      <c r="W34" s="59" t="n"/>
      <c r="X34" s="60" t="n"/>
      <c r="Y34" s="61">
        <f>IF(OR(W34="",X34=""),"",W34*X34)</f>
        <v/>
      </c>
      <c r="Z34" s="63">
        <f>IF(OR(G34="",H34=""),"",IFERROR(DATEDIF(G34,H34,"m"),""))</f>
        <v/>
      </c>
      <c r="AA34" s="61">
        <f>IF(J34="","",J34+L34+M34+N34+O34+T34+U34+V34+Y34)</f>
        <v/>
      </c>
      <c r="AB34" s="61">
        <f>IF(OR(W34="",AA34=""),"",W34-AA34)</f>
        <v/>
      </c>
      <c r="AC34" s="61">
        <f>IF(AB34="","",IF(E34="Particulier",MAX(0,AB34*'Hypothèses'!$B$7+MAX(0,AB34)*'Hypothèses'!$B$6),IF(E34="SCI à l'IS",MAX(0,AB34*'Hypothèses'!$B$8),0)))</f>
        <v/>
      </c>
      <c r="AD34" s="61">
        <f>IF(OR(AB34="",AC34=""),"",AB34-AC34)</f>
        <v/>
      </c>
      <c r="AE34" s="64">
        <f>IF(OR(AD34="",AA34="",AA34=0),"",IFERROR(AD34/AA34,0))</f>
        <v/>
      </c>
      <c r="AF34" s="64">
        <f>IF(OR(AE34="",Z34="",Z34&lt;=0),"",IFERROR(AE34*12/Z34,0))</f>
        <v/>
      </c>
      <c r="AG34" s="61">
        <f>IF(OR(AA34="",AC34=""),"",AA34+AC34)</f>
        <v/>
      </c>
      <c r="AH34" s="12">
        <f>IF(AD34="","",IF(AD34&gt;0,"Projet rentable","À revoir"))</f>
        <v/>
      </c>
    </row>
    <row r="35">
      <c r="A35" s="2" t="n"/>
      <c r="B35" s="2" t="n"/>
      <c r="C35" s="3" t="n"/>
      <c r="D35" s="3" t="n"/>
      <c r="E35" s="3" t="n"/>
      <c r="F35" s="85" t="n"/>
      <c r="G35" s="85" t="n"/>
      <c r="H35" s="85" t="n"/>
      <c r="I35" s="58" t="n"/>
      <c r="J35" s="59" t="n"/>
      <c r="K35" s="60" t="n"/>
      <c r="L35" s="65">
        <f>IF(J35="","",J35*K35)</f>
        <v/>
      </c>
      <c r="M35" s="59" t="n"/>
      <c r="N35" s="59" t="n"/>
      <c r="O35" s="59" t="n"/>
      <c r="P35" s="59" t="n"/>
      <c r="Q35" s="65">
        <f>IF(J35="","",J35+L35+M35+N35+O35-P35)</f>
        <v/>
      </c>
      <c r="R35" s="60" t="n"/>
      <c r="S35" s="62" t="n"/>
      <c r="T35" s="65">
        <f>IF(OR(Q35="",R35="",S35=""),"",Q35*R35*S35/12/2)</f>
        <v/>
      </c>
      <c r="U35" s="59" t="n"/>
      <c r="V35" s="59" t="n"/>
      <c r="W35" s="59" t="n"/>
      <c r="X35" s="60" t="n"/>
      <c r="Y35" s="65">
        <f>IF(OR(W35="",X35=""),"",W35*X35)</f>
        <v/>
      </c>
      <c r="Z35" s="66">
        <f>IF(OR(G35="",H35=""),"",IFERROR(DATEDIF(G35,H35,"m"),""))</f>
        <v/>
      </c>
      <c r="AA35" s="65">
        <f>IF(J35="","",J35+L35+M35+N35+O35+T35+U35+V35+Y35)</f>
        <v/>
      </c>
      <c r="AB35" s="65">
        <f>IF(OR(W35="",AA35=""),"",W35-AA35)</f>
        <v/>
      </c>
      <c r="AC35" s="65">
        <f>IF(AB35="","",IF(E35="Particulier",MAX(0,AB35*'Hypothèses'!$B$7+MAX(0,AB35)*'Hypothèses'!$B$6),IF(E35="SCI à l'IS",MAX(0,AB35*'Hypothèses'!$B$8),0)))</f>
        <v/>
      </c>
      <c r="AD35" s="65">
        <f>IF(OR(AB35="",AC35=""),"",AB35-AC35)</f>
        <v/>
      </c>
      <c r="AE35" s="67">
        <f>IF(OR(AD35="",AA35="",AA35=0),"",IFERROR(AD35/AA35,0))</f>
        <v/>
      </c>
      <c r="AF35" s="67">
        <f>IF(OR(AE35="",Z35="",Z35&lt;=0),"",IFERROR(AE35*12/Z35,0))</f>
        <v/>
      </c>
      <c r="AG35" s="65">
        <f>IF(OR(AA35="",AC35=""),"",AA35+AC35)</f>
        <v/>
      </c>
      <c r="AH35" s="16">
        <f>IF(AD35="","",IF(AD35&gt;0,"Projet rentable","À revoir"))</f>
        <v/>
      </c>
    </row>
    <row r="36">
      <c r="A36" s="2" t="n"/>
      <c r="B36" s="2" t="n"/>
      <c r="C36" s="3" t="n"/>
      <c r="D36" s="3" t="n"/>
      <c r="E36" s="3" t="n"/>
      <c r="F36" s="85" t="n"/>
      <c r="G36" s="85" t="n"/>
      <c r="H36" s="85" t="n"/>
      <c r="I36" s="58" t="n"/>
      <c r="J36" s="59" t="n"/>
      <c r="K36" s="60" t="n"/>
      <c r="L36" s="61">
        <f>IF(J36="","",J36*K36)</f>
        <v/>
      </c>
      <c r="M36" s="59" t="n"/>
      <c r="N36" s="59" t="n"/>
      <c r="O36" s="59" t="n"/>
      <c r="P36" s="59" t="n"/>
      <c r="Q36" s="61">
        <f>IF(J36="","",J36+L36+M36+N36+O36-P36)</f>
        <v/>
      </c>
      <c r="R36" s="60" t="n"/>
      <c r="S36" s="62" t="n"/>
      <c r="T36" s="61">
        <f>IF(OR(Q36="",R36="",S36=""),"",Q36*R36*S36/12/2)</f>
        <v/>
      </c>
      <c r="U36" s="59" t="n"/>
      <c r="V36" s="59" t="n"/>
      <c r="W36" s="59" t="n"/>
      <c r="X36" s="60" t="n"/>
      <c r="Y36" s="61">
        <f>IF(OR(W36="",X36=""),"",W36*X36)</f>
        <v/>
      </c>
      <c r="Z36" s="63">
        <f>IF(OR(G36="",H36=""),"",IFERROR(DATEDIF(G36,H36,"m"),""))</f>
        <v/>
      </c>
      <c r="AA36" s="61">
        <f>IF(J36="","",J36+L36+M36+N36+O36+T36+U36+V36+Y36)</f>
        <v/>
      </c>
      <c r="AB36" s="61">
        <f>IF(OR(W36="",AA36=""),"",W36-AA36)</f>
        <v/>
      </c>
      <c r="AC36" s="61">
        <f>IF(AB36="","",IF(E36="Particulier",MAX(0,AB36*'Hypothèses'!$B$7+MAX(0,AB36)*'Hypothèses'!$B$6),IF(E36="SCI à l'IS",MAX(0,AB36*'Hypothèses'!$B$8),0)))</f>
        <v/>
      </c>
      <c r="AD36" s="61">
        <f>IF(OR(AB36="",AC36=""),"",AB36-AC36)</f>
        <v/>
      </c>
      <c r="AE36" s="64">
        <f>IF(OR(AD36="",AA36="",AA36=0),"",IFERROR(AD36/AA36,0))</f>
        <v/>
      </c>
      <c r="AF36" s="64">
        <f>IF(OR(AE36="",Z36="",Z36&lt;=0),"",IFERROR(AE36*12/Z36,0))</f>
        <v/>
      </c>
      <c r="AG36" s="61">
        <f>IF(OR(AA36="",AC36=""),"",AA36+AC36)</f>
        <v/>
      </c>
      <c r="AH36" s="12">
        <f>IF(AD36="","",IF(AD36&gt;0,"Projet rentable","À revoir"))</f>
        <v/>
      </c>
    </row>
    <row r="37">
      <c r="A37" s="2" t="n"/>
      <c r="B37" s="2" t="n"/>
      <c r="C37" s="3" t="n"/>
      <c r="D37" s="3" t="n"/>
      <c r="E37" s="3" t="n"/>
      <c r="F37" s="85" t="n"/>
      <c r="G37" s="85" t="n"/>
      <c r="H37" s="85" t="n"/>
      <c r="I37" s="58" t="n"/>
      <c r="J37" s="59" t="n"/>
      <c r="K37" s="60" t="n"/>
      <c r="L37" s="65">
        <f>IF(J37="","",J37*K37)</f>
        <v/>
      </c>
      <c r="M37" s="59" t="n"/>
      <c r="N37" s="59" t="n"/>
      <c r="O37" s="59" t="n"/>
      <c r="P37" s="59" t="n"/>
      <c r="Q37" s="65">
        <f>IF(J37="","",J37+L37+M37+N37+O37-P37)</f>
        <v/>
      </c>
      <c r="R37" s="60" t="n"/>
      <c r="S37" s="62" t="n"/>
      <c r="T37" s="65">
        <f>IF(OR(Q37="",R37="",S37=""),"",Q37*R37*S37/12/2)</f>
        <v/>
      </c>
      <c r="U37" s="59" t="n"/>
      <c r="V37" s="59" t="n"/>
      <c r="W37" s="59" t="n"/>
      <c r="X37" s="60" t="n"/>
      <c r="Y37" s="65">
        <f>IF(OR(W37="",X37=""),"",W37*X37)</f>
        <v/>
      </c>
      <c r="Z37" s="66">
        <f>IF(OR(G37="",H37=""),"",IFERROR(DATEDIF(G37,H37,"m"),""))</f>
        <v/>
      </c>
      <c r="AA37" s="65">
        <f>IF(J37="","",J37+L37+M37+N37+O37+T37+U37+V37+Y37)</f>
        <v/>
      </c>
      <c r="AB37" s="65">
        <f>IF(OR(W37="",AA37=""),"",W37-AA37)</f>
        <v/>
      </c>
      <c r="AC37" s="65">
        <f>IF(AB37="","",IF(E37="Particulier",MAX(0,AB37*'Hypothèses'!$B$7+MAX(0,AB37)*'Hypothèses'!$B$6),IF(E37="SCI à l'IS",MAX(0,AB37*'Hypothèses'!$B$8),0)))</f>
        <v/>
      </c>
      <c r="AD37" s="65">
        <f>IF(OR(AB37="",AC37=""),"",AB37-AC37)</f>
        <v/>
      </c>
      <c r="AE37" s="67">
        <f>IF(OR(AD37="",AA37="",AA37=0),"",IFERROR(AD37/AA37,0))</f>
        <v/>
      </c>
      <c r="AF37" s="67">
        <f>IF(OR(AE37="",Z37="",Z37&lt;=0),"",IFERROR(AE37*12/Z37,0))</f>
        <v/>
      </c>
      <c r="AG37" s="65">
        <f>IF(OR(AA37="",AC37=""),"",AA37+AC37)</f>
        <v/>
      </c>
      <c r="AH37" s="16">
        <f>IF(AD37="","",IF(AD37&gt;0,"Projet rentable","À revoir"))</f>
        <v/>
      </c>
    </row>
    <row r="38">
      <c r="A38" s="2" t="n"/>
      <c r="B38" s="2" t="n"/>
      <c r="C38" s="3" t="n"/>
      <c r="D38" s="3" t="n"/>
      <c r="E38" s="3" t="n"/>
      <c r="F38" s="85" t="n"/>
      <c r="G38" s="85" t="n"/>
      <c r="H38" s="85" t="n"/>
      <c r="I38" s="58" t="n"/>
      <c r="J38" s="59" t="n"/>
      <c r="K38" s="60" t="n"/>
      <c r="L38" s="61">
        <f>IF(J38="","",J38*K38)</f>
        <v/>
      </c>
      <c r="M38" s="59" t="n"/>
      <c r="N38" s="59" t="n"/>
      <c r="O38" s="59" t="n"/>
      <c r="P38" s="59" t="n"/>
      <c r="Q38" s="61">
        <f>IF(J38="","",J38+L38+M38+N38+O38-P38)</f>
        <v/>
      </c>
      <c r="R38" s="60" t="n"/>
      <c r="S38" s="62" t="n"/>
      <c r="T38" s="61">
        <f>IF(OR(Q38="",R38="",S38=""),"",Q38*R38*S38/12/2)</f>
        <v/>
      </c>
      <c r="U38" s="59" t="n"/>
      <c r="V38" s="59" t="n"/>
      <c r="W38" s="59" t="n"/>
      <c r="X38" s="60" t="n"/>
      <c r="Y38" s="61">
        <f>IF(OR(W38="",X38=""),"",W38*X38)</f>
        <v/>
      </c>
      <c r="Z38" s="63">
        <f>IF(OR(G38="",H38=""),"",IFERROR(DATEDIF(G38,H38,"m"),""))</f>
        <v/>
      </c>
      <c r="AA38" s="61">
        <f>IF(J38="","",J38+L38+M38+N38+O38+T38+U38+V38+Y38)</f>
        <v/>
      </c>
      <c r="AB38" s="61">
        <f>IF(OR(W38="",AA38=""),"",W38-AA38)</f>
        <v/>
      </c>
      <c r="AC38" s="61">
        <f>IF(AB38="","",IF(E38="Particulier",MAX(0,AB38*'Hypothèses'!$B$7+MAX(0,AB38)*'Hypothèses'!$B$6),IF(E38="SCI à l'IS",MAX(0,AB38*'Hypothèses'!$B$8),0)))</f>
        <v/>
      </c>
      <c r="AD38" s="61">
        <f>IF(OR(AB38="",AC38=""),"",AB38-AC38)</f>
        <v/>
      </c>
      <c r="AE38" s="64">
        <f>IF(OR(AD38="",AA38="",AA38=0),"",IFERROR(AD38/AA38,0))</f>
        <v/>
      </c>
      <c r="AF38" s="64">
        <f>IF(OR(AE38="",Z38="",Z38&lt;=0),"",IFERROR(AE38*12/Z38,0))</f>
        <v/>
      </c>
      <c r="AG38" s="61">
        <f>IF(OR(AA38="",AC38=""),"",AA38+AC38)</f>
        <v/>
      </c>
      <c r="AH38" s="12">
        <f>IF(AD38="","",IF(AD38&gt;0,"Projet rentable","À revoir"))</f>
        <v/>
      </c>
    </row>
    <row r="39">
      <c r="A39" s="2" t="n"/>
      <c r="B39" s="2" t="n"/>
      <c r="C39" s="3" t="n"/>
      <c r="D39" s="3" t="n"/>
      <c r="E39" s="3" t="n"/>
      <c r="F39" s="85" t="n"/>
      <c r="G39" s="85" t="n"/>
      <c r="H39" s="85" t="n"/>
      <c r="I39" s="58" t="n"/>
      <c r="J39" s="59" t="n"/>
      <c r="K39" s="60" t="n"/>
      <c r="L39" s="65">
        <f>IF(J39="","",J39*K39)</f>
        <v/>
      </c>
      <c r="M39" s="59" t="n"/>
      <c r="N39" s="59" t="n"/>
      <c r="O39" s="59" t="n"/>
      <c r="P39" s="59" t="n"/>
      <c r="Q39" s="65">
        <f>IF(J39="","",J39+L39+M39+N39+O39-P39)</f>
        <v/>
      </c>
      <c r="R39" s="60" t="n"/>
      <c r="S39" s="62" t="n"/>
      <c r="T39" s="65">
        <f>IF(OR(Q39="",R39="",S39=""),"",Q39*R39*S39/12/2)</f>
        <v/>
      </c>
      <c r="U39" s="59" t="n"/>
      <c r="V39" s="59" t="n"/>
      <c r="W39" s="59" t="n"/>
      <c r="X39" s="60" t="n"/>
      <c r="Y39" s="65">
        <f>IF(OR(W39="",X39=""),"",W39*X39)</f>
        <v/>
      </c>
      <c r="Z39" s="66">
        <f>IF(OR(G39="",H39=""),"",IFERROR(DATEDIF(G39,H39,"m"),""))</f>
        <v/>
      </c>
      <c r="AA39" s="65">
        <f>IF(J39="","",J39+L39+M39+N39+O39+T39+U39+V39+Y39)</f>
        <v/>
      </c>
      <c r="AB39" s="65">
        <f>IF(OR(W39="",AA39=""),"",W39-AA39)</f>
        <v/>
      </c>
      <c r="AC39" s="65">
        <f>IF(AB39="","",IF(E39="Particulier",MAX(0,AB39*'Hypothèses'!$B$7+MAX(0,AB39)*'Hypothèses'!$B$6),IF(E39="SCI à l'IS",MAX(0,AB39*'Hypothèses'!$B$8),0)))</f>
        <v/>
      </c>
      <c r="AD39" s="65">
        <f>IF(OR(AB39="",AC39=""),"",AB39-AC39)</f>
        <v/>
      </c>
      <c r="AE39" s="67">
        <f>IF(OR(AD39="",AA39="",AA39=0),"",IFERROR(AD39/AA39,0))</f>
        <v/>
      </c>
      <c r="AF39" s="67">
        <f>IF(OR(AE39="",Z39="",Z39&lt;=0),"",IFERROR(AE39*12/Z39,0))</f>
        <v/>
      </c>
      <c r="AG39" s="65">
        <f>IF(OR(AA39="",AC39=""),"",AA39+AC39)</f>
        <v/>
      </c>
      <c r="AH39" s="16">
        <f>IF(AD39="","",IF(AD39&gt;0,"Projet rentable","À revoir"))</f>
        <v/>
      </c>
    </row>
    <row r="40">
      <c r="A40" s="2" t="n"/>
      <c r="B40" s="2" t="n"/>
      <c r="C40" s="3" t="n"/>
      <c r="D40" s="3" t="n"/>
      <c r="E40" s="3" t="n"/>
      <c r="F40" s="85" t="n"/>
      <c r="G40" s="85" t="n"/>
      <c r="H40" s="85" t="n"/>
      <c r="I40" s="58" t="n"/>
      <c r="J40" s="59" t="n"/>
      <c r="K40" s="60" t="n"/>
      <c r="L40" s="61">
        <f>IF(J40="","",J40*K40)</f>
        <v/>
      </c>
      <c r="M40" s="59" t="n"/>
      <c r="N40" s="59" t="n"/>
      <c r="O40" s="59" t="n"/>
      <c r="P40" s="59" t="n"/>
      <c r="Q40" s="61">
        <f>IF(J40="","",J40+L40+M40+N40+O40-P40)</f>
        <v/>
      </c>
      <c r="R40" s="60" t="n"/>
      <c r="S40" s="62" t="n"/>
      <c r="T40" s="61">
        <f>IF(OR(Q40="",R40="",S40=""),"",Q40*R40*S40/12/2)</f>
        <v/>
      </c>
      <c r="U40" s="59" t="n"/>
      <c r="V40" s="59" t="n"/>
      <c r="W40" s="59" t="n"/>
      <c r="X40" s="60" t="n"/>
      <c r="Y40" s="61">
        <f>IF(OR(W40="",X40=""),"",W40*X40)</f>
        <v/>
      </c>
      <c r="Z40" s="63">
        <f>IF(OR(G40="",H40=""),"",IFERROR(DATEDIF(G40,H40,"m"),""))</f>
        <v/>
      </c>
      <c r="AA40" s="61">
        <f>IF(J40="","",J40+L40+M40+N40+O40+T40+U40+V40+Y40)</f>
        <v/>
      </c>
      <c r="AB40" s="61">
        <f>IF(OR(W40="",AA40=""),"",W40-AA40)</f>
        <v/>
      </c>
      <c r="AC40" s="61">
        <f>IF(AB40="","",IF(E40="Particulier",MAX(0,AB40*'Hypothèses'!$B$7+MAX(0,AB40)*'Hypothèses'!$B$6),IF(E40="SCI à l'IS",MAX(0,AB40*'Hypothèses'!$B$8),0)))</f>
        <v/>
      </c>
      <c r="AD40" s="61">
        <f>IF(OR(AB40="",AC40=""),"",AB40-AC40)</f>
        <v/>
      </c>
      <c r="AE40" s="64">
        <f>IF(OR(AD40="",AA40="",AA40=0),"",IFERROR(AD40/AA40,0))</f>
        <v/>
      </c>
      <c r="AF40" s="64">
        <f>IF(OR(AE40="",Z40="",Z40&lt;=0),"",IFERROR(AE40*12/Z40,0))</f>
        <v/>
      </c>
      <c r="AG40" s="61">
        <f>IF(OR(AA40="",AC40=""),"",AA40+AC40)</f>
        <v/>
      </c>
      <c r="AH40" s="12">
        <f>IF(AD40="","",IF(AD40&gt;0,"Projet rentable","À revoir"))</f>
        <v/>
      </c>
    </row>
    <row r="41">
      <c r="A41" s="2" t="n"/>
      <c r="B41" s="2" t="n"/>
      <c r="C41" s="3" t="n"/>
      <c r="D41" s="3" t="n"/>
      <c r="E41" s="3" t="n"/>
      <c r="F41" s="85" t="n"/>
      <c r="G41" s="85" t="n"/>
      <c r="H41" s="85" t="n"/>
      <c r="I41" s="58" t="n"/>
      <c r="J41" s="59" t="n"/>
      <c r="K41" s="60" t="n"/>
      <c r="L41" s="65">
        <f>IF(J41="","",J41*K41)</f>
        <v/>
      </c>
      <c r="M41" s="59" t="n"/>
      <c r="N41" s="59" t="n"/>
      <c r="O41" s="59" t="n"/>
      <c r="P41" s="59" t="n"/>
      <c r="Q41" s="65">
        <f>IF(J41="","",J41+L41+M41+N41+O41-P41)</f>
        <v/>
      </c>
      <c r="R41" s="60" t="n"/>
      <c r="S41" s="62" t="n"/>
      <c r="T41" s="65">
        <f>IF(OR(Q41="",R41="",S41=""),"",Q41*R41*S41/12/2)</f>
        <v/>
      </c>
      <c r="U41" s="59" t="n"/>
      <c r="V41" s="59" t="n"/>
      <c r="W41" s="59" t="n"/>
      <c r="X41" s="60" t="n"/>
      <c r="Y41" s="65">
        <f>IF(OR(W41="",X41=""),"",W41*X41)</f>
        <v/>
      </c>
      <c r="Z41" s="66">
        <f>IF(OR(G41="",H41=""),"",IFERROR(DATEDIF(G41,H41,"m"),""))</f>
        <v/>
      </c>
      <c r="AA41" s="65">
        <f>IF(J41="","",J41+L41+M41+N41+O41+T41+U41+V41+Y41)</f>
        <v/>
      </c>
      <c r="AB41" s="65">
        <f>IF(OR(W41="",AA41=""),"",W41-AA41)</f>
        <v/>
      </c>
      <c r="AC41" s="65">
        <f>IF(AB41="","",IF(E41="Particulier",MAX(0,AB41*'Hypothèses'!$B$7+MAX(0,AB41)*'Hypothèses'!$B$6),IF(E41="SCI à l'IS",MAX(0,AB41*'Hypothèses'!$B$8),0)))</f>
        <v/>
      </c>
      <c r="AD41" s="65">
        <f>IF(OR(AB41="",AC41=""),"",AB41-AC41)</f>
        <v/>
      </c>
      <c r="AE41" s="67">
        <f>IF(OR(AD41="",AA41="",AA41=0),"",IFERROR(AD41/AA41,0))</f>
        <v/>
      </c>
      <c r="AF41" s="67">
        <f>IF(OR(AE41="",Z41="",Z41&lt;=0),"",IFERROR(AE41*12/Z41,0))</f>
        <v/>
      </c>
      <c r="AG41" s="65">
        <f>IF(OR(AA41="",AC41=""),"",AA41+AC41)</f>
        <v/>
      </c>
      <c r="AH41" s="16">
        <f>IF(AD41="","",IF(AD41&gt;0,"Projet rentable","À revoir"))</f>
        <v/>
      </c>
    </row>
    <row r="42">
      <c r="A42" s="2" t="n"/>
      <c r="B42" s="2" t="n"/>
      <c r="C42" s="3" t="n"/>
      <c r="D42" s="3" t="n"/>
      <c r="E42" s="3" t="n"/>
      <c r="F42" s="85" t="n"/>
      <c r="G42" s="85" t="n"/>
      <c r="H42" s="85" t="n"/>
      <c r="I42" s="58" t="n"/>
      <c r="J42" s="59" t="n"/>
      <c r="K42" s="60" t="n"/>
      <c r="L42" s="61">
        <f>IF(J42="","",J42*K42)</f>
        <v/>
      </c>
      <c r="M42" s="59" t="n"/>
      <c r="N42" s="59" t="n"/>
      <c r="O42" s="59" t="n"/>
      <c r="P42" s="59" t="n"/>
      <c r="Q42" s="61">
        <f>IF(J42="","",J42+L42+M42+N42+O42-P42)</f>
        <v/>
      </c>
      <c r="R42" s="60" t="n"/>
      <c r="S42" s="62" t="n"/>
      <c r="T42" s="61">
        <f>IF(OR(Q42="",R42="",S42=""),"",Q42*R42*S42/12/2)</f>
        <v/>
      </c>
      <c r="U42" s="59" t="n"/>
      <c r="V42" s="59" t="n"/>
      <c r="W42" s="59" t="n"/>
      <c r="X42" s="60" t="n"/>
      <c r="Y42" s="61">
        <f>IF(OR(W42="",X42=""),"",W42*X42)</f>
        <v/>
      </c>
      <c r="Z42" s="63">
        <f>IF(OR(G42="",H42=""),"",IFERROR(DATEDIF(G42,H42,"m"),""))</f>
        <v/>
      </c>
      <c r="AA42" s="61">
        <f>IF(J42="","",J42+L42+M42+N42+O42+T42+U42+V42+Y42)</f>
        <v/>
      </c>
      <c r="AB42" s="61">
        <f>IF(OR(W42="",AA42=""),"",W42-AA42)</f>
        <v/>
      </c>
      <c r="AC42" s="61">
        <f>IF(AB42="","",IF(E42="Particulier",MAX(0,AB42*'Hypothèses'!$B$7+MAX(0,AB42)*'Hypothèses'!$B$6),IF(E42="SCI à l'IS",MAX(0,AB42*'Hypothèses'!$B$8),0)))</f>
        <v/>
      </c>
      <c r="AD42" s="61">
        <f>IF(OR(AB42="",AC42=""),"",AB42-AC42)</f>
        <v/>
      </c>
      <c r="AE42" s="64">
        <f>IF(OR(AD42="",AA42="",AA42=0),"",IFERROR(AD42/AA42,0))</f>
        <v/>
      </c>
      <c r="AF42" s="64">
        <f>IF(OR(AE42="",Z42="",Z42&lt;=0),"",IFERROR(AE42*12/Z42,0))</f>
        <v/>
      </c>
      <c r="AG42" s="61">
        <f>IF(OR(AA42="",AC42=""),"",AA42+AC42)</f>
        <v/>
      </c>
      <c r="AH42" s="12">
        <f>IF(AD42="","",IF(AD42&gt;0,"Projet rentable","À revoir"))</f>
        <v/>
      </c>
    </row>
    <row r="43">
      <c r="A43" s="2" t="n"/>
      <c r="B43" s="2" t="n"/>
      <c r="C43" s="3" t="n"/>
      <c r="D43" s="3" t="n"/>
      <c r="E43" s="3" t="n"/>
      <c r="F43" s="85" t="n"/>
      <c r="G43" s="85" t="n"/>
      <c r="H43" s="85" t="n"/>
      <c r="I43" s="58" t="n"/>
      <c r="J43" s="59" t="n"/>
      <c r="K43" s="60" t="n"/>
      <c r="L43" s="65">
        <f>IF(J43="","",J43*K43)</f>
        <v/>
      </c>
      <c r="M43" s="59" t="n"/>
      <c r="N43" s="59" t="n"/>
      <c r="O43" s="59" t="n"/>
      <c r="P43" s="59" t="n"/>
      <c r="Q43" s="65">
        <f>IF(J43="","",J43+L43+M43+N43+O43-P43)</f>
        <v/>
      </c>
      <c r="R43" s="60" t="n"/>
      <c r="S43" s="62" t="n"/>
      <c r="T43" s="65">
        <f>IF(OR(Q43="",R43="",S43=""),"",Q43*R43*S43/12/2)</f>
        <v/>
      </c>
      <c r="U43" s="59" t="n"/>
      <c r="V43" s="59" t="n"/>
      <c r="W43" s="59" t="n"/>
      <c r="X43" s="60" t="n"/>
      <c r="Y43" s="65">
        <f>IF(OR(W43="",X43=""),"",W43*X43)</f>
        <v/>
      </c>
      <c r="Z43" s="66">
        <f>IF(OR(G43="",H43=""),"",IFERROR(DATEDIF(G43,H43,"m"),""))</f>
        <v/>
      </c>
      <c r="AA43" s="65">
        <f>IF(J43="","",J43+L43+M43+N43+O43+T43+U43+V43+Y43)</f>
        <v/>
      </c>
      <c r="AB43" s="65">
        <f>IF(OR(W43="",AA43=""),"",W43-AA43)</f>
        <v/>
      </c>
      <c r="AC43" s="65">
        <f>IF(AB43="","",IF(E43="Particulier",MAX(0,AB43*'Hypothèses'!$B$7+MAX(0,AB43)*'Hypothèses'!$B$6),IF(E43="SCI à l'IS",MAX(0,AB43*'Hypothèses'!$B$8),0)))</f>
        <v/>
      </c>
      <c r="AD43" s="65">
        <f>IF(OR(AB43="",AC43=""),"",AB43-AC43)</f>
        <v/>
      </c>
      <c r="AE43" s="67">
        <f>IF(OR(AD43="",AA43="",AA43=0),"",IFERROR(AD43/AA43,0))</f>
        <v/>
      </c>
      <c r="AF43" s="67">
        <f>IF(OR(AE43="",Z43="",Z43&lt;=0),"",IFERROR(AE43*12/Z43,0))</f>
        <v/>
      </c>
      <c r="AG43" s="65">
        <f>IF(OR(AA43="",AC43=""),"",AA43+AC43)</f>
        <v/>
      </c>
      <c r="AH43" s="16">
        <f>IF(AD43="","",IF(AD43&gt;0,"Projet rentable","À revoir"))</f>
        <v/>
      </c>
    </row>
    <row r="44">
      <c r="A44" s="2" t="n"/>
      <c r="B44" s="2" t="n"/>
      <c r="C44" s="3" t="n"/>
      <c r="D44" s="3" t="n"/>
      <c r="E44" s="3" t="n"/>
      <c r="F44" s="85" t="n"/>
      <c r="G44" s="85" t="n"/>
      <c r="H44" s="85" t="n"/>
      <c r="I44" s="58" t="n"/>
      <c r="J44" s="59" t="n"/>
      <c r="K44" s="60" t="n"/>
      <c r="L44" s="61">
        <f>IF(J44="","",J44*K44)</f>
        <v/>
      </c>
      <c r="M44" s="59" t="n"/>
      <c r="N44" s="59" t="n"/>
      <c r="O44" s="59" t="n"/>
      <c r="P44" s="59" t="n"/>
      <c r="Q44" s="61">
        <f>IF(J44="","",J44+L44+M44+N44+O44-P44)</f>
        <v/>
      </c>
      <c r="R44" s="60" t="n"/>
      <c r="S44" s="62" t="n"/>
      <c r="T44" s="61">
        <f>IF(OR(Q44="",R44="",S44=""),"",Q44*R44*S44/12/2)</f>
        <v/>
      </c>
      <c r="U44" s="59" t="n"/>
      <c r="V44" s="59" t="n"/>
      <c r="W44" s="59" t="n"/>
      <c r="X44" s="60" t="n"/>
      <c r="Y44" s="61">
        <f>IF(OR(W44="",X44=""),"",W44*X44)</f>
        <v/>
      </c>
      <c r="Z44" s="63">
        <f>IF(OR(G44="",H44=""),"",IFERROR(DATEDIF(G44,H44,"m"),""))</f>
        <v/>
      </c>
      <c r="AA44" s="61">
        <f>IF(J44="","",J44+L44+M44+N44+O44+T44+U44+V44+Y44)</f>
        <v/>
      </c>
      <c r="AB44" s="61">
        <f>IF(OR(W44="",AA44=""),"",W44-AA44)</f>
        <v/>
      </c>
      <c r="AC44" s="61">
        <f>IF(AB44="","",IF(E44="Particulier",MAX(0,AB44*'Hypothèses'!$B$7+MAX(0,AB44)*'Hypothèses'!$B$6),IF(E44="SCI à l'IS",MAX(0,AB44*'Hypothèses'!$B$8),0)))</f>
        <v/>
      </c>
      <c r="AD44" s="61">
        <f>IF(OR(AB44="",AC44=""),"",AB44-AC44)</f>
        <v/>
      </c>
      <c r="AE44" s="64">
        <f>IF(OR(AD44="",AA44="",AA44=0),"",IFERROR(AD44/AA44,0))</f>
        <v/>
      </c>
      <c r="AF44" s="64">
        <f>IF(OR(AE44="",Z44="",Z44&lt;=0),"",IFERROR(AE44*12/Z44,0))</f>
        <v/>
      </c>
      <c r="AG44" s="61">
        <f>IF(OR(AA44="",AC44=""),"",AA44+AC44)</f>
        <v/>
      </c>
      <c r="AH44" s="12">
        <f>IF(AD44="","",IF(AD44&gt;0,"Projet rentable","À revoir"))</f>
        <v/>
      </c>
    </row>
    <row r="45">
      <c r="A45" s="2" t="n"/>
      <c r="B45" s="2" t="n"/>
      <c r="C45" s="3" t="n"/>
      <c r="D45" s="3" t="n"/>
      <c r="E45" s="3" t="n"/>
      <c r="F45" s="85" t="n"/>
      <c r="G45" s="85" t="n"/>
      <c r="H45" s="85" t="n"/>
      <c r="I45" s="58" t="n"/>
      <c r="J45" s="59" t="n"/>
      <c r="K45" s="60" t="n"/>
      <c r="L45" s="65">
        <f>IF(J45="","",J45*K45)</f>
        <v/>
      </c>
      <c r="M45" s="59" t="n"/>
      <c r="N45" s="59" t="n"/>
      <c r="O45" s="59" t="n"/>
      <c r="P45" s="59" t="n"/>
      <c r="Q45" s="65">
        <f>IF(J45="","",J45+L45+M45+N45+O45-P45)</f>
        <v/>
      </c>
      <c r="R45" s="60" t="n"/>
      <c r="S45" s="62" t="n"/>
      <c r="T45" s="65">
        <f>IF(OR(Q45="",R45="",S45=""),"",Q45*R45*S45/12/2)</f>
        <v/>
      </c>
      <c r="U45" s="59" t="n"/>
      <c r="V45" s="59" t="n"/>
      <c r="W45" s="59" t="n"/>
      <c r="X45" s="60" t="n"/>
      <c r="Y45" s="65">
        <f>IF(OR(W45="",X45=""),"",W45*X45)</f>
        <v/>
      </c>
      <c r="Z45" s="66">
        <f>IF(OR(G45="",H45=""),"",IFERROR(DATEDIF(G45,H45,"m"),""))</f>
        <v/>
      </c>
      <c r="AA45" s="65">
        <f>IF(J45="","",J45+L45+M45+N45+O45+T45+U45+V45+Y45)</f>
        <v/>
      </c>
      <c r="AB45" s="65">
        <f>IF(OR(W45="",AA45=""),"",W45-AA45)</f>
        <v/>
      </c>
      <c r="AC45" s="65">
        <f>IF(AB45="","",IF(E45="Particulier",MAX(0,AB45*'Hypothèses'!$B$7+MAX(0,AB45)*'Hypothèses'!$B$6),IF(E45="SCI à l'IS",MAX(0,AB45*'Hypothèses'!$B$8),0)))</f>
        <v/>
      </c>
      <c r="AD45" s="65">
        <f>IF(OR(AB45="",AC45=""),"",AB45-AC45)</f>
        <v/>
      </c>
      <c r="AE45" s="67">
        <f>IF(OR(AD45="",AA45="",AA45=0),"",IFERROR(AD45/AA45,0))</f>
        <v/>
      </c>
      <c r="AF45" s="67">
        <f>IF(OR(AE45="",Z45="",Z45&lt;=0),"",IFERROR(AE45*12/Z45,0))</f>
        <v/>
      </c>
      <c r="AG45" s="65">
        <f>IF(OR(AA45="",AC45=""),"",AA45+AC45)</f>
        <v/>
      </c>
      <c r="AH45" s="16">
        <f>IF(AD45="","",IF(AD45&gt;0,"Projet rentable","À revoir"))</f>
        <v/>
      </c>
    </row>
    <row r="46">
      <c r="A46" s="2" t="n"/>
      <c r="B46" s="2" t="n"/>
      <c r="C46" s="3" t="n"/>
      <c r="D46" s="3" t="n"/>
      <c r="E46" s="3" t="n"/>
      <c r="F46" s="85" t="n"/>
      <c r="G46" s="85" t="n"/>
      <c r="H46" s="85" t="n"/>
      <c r="I46" s="58" t="n"/>
      <c r="J46" s="59" t="n"/>
      <c r="K46" s="60" t="n"/>
      <c r="L46" s="61">
        <f>IF(J46="","",J46*K46)</f>
        <v/>
      </c>
      <c r="M46" s="59" t="n"/>
      <c r="N46" s="59" t="n"/>
      <c r="O46" s="59" t="n"/>
      <c r="P46" s="59" t="n"/>
      <c r="Q46" s="61">
        <f>IF(J46="","",J46+L46+M46+N46+O46-P46)</f>
        <v/>
      </c>
      <c r="R46" s="60" t="n"/>
      <c r="S46" s="62" t="n"/>
      <c r="T46" s="61">
        <f>IF(OR(Q46="",R46="",S46=""),"",Q46*R46*S46/12/2)</f>
        <v/>
      </c>
      <c r="U46" s="59" t="n"/>
      <c r="V46" s="59" t="n"/>
      <c r="W46" s="59" t="n"/>
      <c r="X46" s="60" t="n"/>
      <c r="Y46" s="61">
        <f>IF(OR(W46="",X46=""),"",W46*X46)</f>
        <v/>
      </c>
      <c r="Z46" s="63">
        <f>IF(OR(G46="",H46=""),"",IFERROR(DATEDIF(G46,H46,"m"),""))</f>
        <v/>
      </c>
      <c r="AA46" s="61">
        <f>IF(J46="","",J46+L46+M46+N46+O46+T46+U46+V46+Y46)</f>
        <v/>
      </c>
      <c r="AB46" s="61">
        <f>IF(OR(W46="",AA46=""),"",W46-AA46)</f>
        <v/>
      </c>
      <c r="AC46" s="61">
        <f>IF(AB46="","",IF(E46="Particulier",MAX(0,AB46*'Hypothèses'!$B$7+MAX(0,AB46)*'Hypothèses'!$B$6),IF(E46="SCI à l'IS",MAX(0,AB46*'Hypothèses'!$B$8),0)))</f>
        <v/>
      </c>
      <c r="AD46" s="61">
        <f>IF(OR(AB46="",AC46=""),"",AB46-AC46)</f>
        <v/>
      </c>
      <c r="AE46" s="64">
        <f>IF(OR(AD46="",AA46="",AA46=0),"",IFERROR(AD46/AA46,0))</f>
        <v/>
      </c>
      <c r="AF46" s="64">
        <f>IF(OR(AE46="",Z46="",Z46&lt;=0),"",IFERROR(AE46*12/Z46,0))</f>
        <v/>
      </c>
      <c r="AG46" s="61">
        <f>IF(OR(AA46="",AC46=""),"",AA46+AC46)</f>
        <v/>
      </c>
      <c r="AH46" s="12">
        <f>IF(AD46="","",IF(AD46&gt;0,"Projet rentable","À revoir"))</f>
        <v/>
      </c>
    </row>
    <row r="47">
      <c r="A47" s="2" t="n"/>
      <c r="B47" s="2" t="n"/>
      <c r="C47" s="3" t="n"/>
      <c r="D47" s="3" t="n"/>
      <c r="E47" s="3" t="n"/>
      <c r="F47" s="85" t="n"/>
      <c r="G47" s="85" t="n"/>
      <c r="H47" s="85" t="n"/>
      <c r="I47" s="58" t="n"/>
      <c r="J47" s="59" t="n"/>
      <c r="K47" s="60" t="n"/>
      <c r="L47" s="65">
        <f>IF(J47="","",J47*K47)</f>
        <v/>
      </c>
      <c r="M47" s="59" t="n"/>
      <c r="N47" s="59" t="n"/>
      <c r="O47" s="59" t="n"/>
      <c r="P47" s="59" t="n"/>
      <c r="Q47" s="65">
        <f>IF(J47="","",J47+L47+M47+N47+O47-P47)</f>
        <v/>
      </c>
      <c r="R47" s="60" t="n"/>
      <c r="S47" s="62" t="n"/>
      <c r="T47" s="65">
        <f>IF(OR(Q47="",R47="",S47=""),"",Q47*R47*S47/12/2)</f>
        <v/>
      </c>
      <c r="U47" s="59" t="n"/>
      <c r="V47" s="59" t="n"/>
      <c r="W47" s="59" t="n"/>
      <c r="X47" s="60" t="n"/>
      <c r="Y47" s="65">
        <f>IF(OR(W47="",X47=""),"",W47*X47)</f>
        <v/>
      </c>
      <c r="Z47" s="66">
        <f>IF(OR(G47="",H47=""),"",IFERROR(DATEDIF(G47,H47,"m"),""))</f>
        <v/>
      </c>
      <c r="AA47" s="65">
        <f>IF(J47="","",J47+L47+M47+N47+O47+T47+U47+V47+Y47)</f>
        <v/>
      </c>
      <c r="AB47" s="65">
        <f>IF(OR(W47="",AA47=""),"",W47-AA47)</f>
        <v/>
      </c>
      <c r="AC47" s="65">
        <f>IF(AB47="","",IF(E47="Particulier",MAX(0,AB47*'Hypothèses'!$B$7+MAX(0,AB47)*'Hypothèses'!$B$6),IF(E47="SCI à l'IS",MAX(0,AB47*'Hypothèses'!$B$8),0)))</f>
        <v/>
      </c>
      <c r="AD47" s="65">
        <f>IF(OR(AB47="",AC47=""),"",AB47-AC47)</f>
        <v/>
      </c>
      <c r="AE47" s="67">
        <f>IF(OR(AD47="",AA47="",AA47=0),"",IFERROR(AD47/AA47,0))</f>
        <v/>
      </c>
      <c r="AF47" s="67">
        <f>IF(OR(AE47="",Z47="",Z47&lt;=0),"",IFERROR(AE47*12/Z47,0))</f>
        <v/>
      </c>
      <c r="AG47" s="65">
        <f>IF(OR(AA47="",AC47=""),"",AA47+AC47)</f>
        <v/>
      </c>
      <c r="AH47" s="16">
        <f>IF(AD47="","",IF(AD47&gt;0,"Projet rentable","À revoir"))</f>
        <v/>
      </c>
    </row>
    <row r="48">
      <c r="A48" s="2" t="n"/>
      <c r="B48" s="2" t="n"/>
      <c r="C48" s="3" t="n"/>
      <c r="D48" s="3" t="n"/>
      <c r="E48" s="3" t="n"/>
      <c r="F48" s="85" t="n"/>
      <c r="G48" s="85" t="n"/>
      <c r="H48" s="85" t="n"/>
      <c r="I48" s="58" t="n"/>
      <c r="J48" s="59" t="n"/>
      <c r="K48" s="60" t="n"/>
      <c r="L48" s="61">
        <f>IF(J48="","",J48*K48)</f>
        <v/>
      </c>
      <c r="M48" s="59" t="n"/>
      <c r="N48" s="59" t="n"/>
      <c r="O48" s="59" t="n"/>
      <c r="P48" s="59" t="n"/>
      <c r="Q48" s="61">
        <f>IF(J48="","",J48+L48+M48+N48+O48-P48)</f>
        <v/>
      </c>
      <c r="R48" s="60" t="n"/>
      <c r="S48" s="62" t="n"/>
      <c r="T48" s="61">
        <f>IF(OR(Q48="",R48="",S48=""),"",Q48*R48*S48/12/2)</f>
        <v/>
      </c>
      <c r="U48" s="59" t="n"/>
      <c r="V48" s="59" t="n"/>
      <c r="W48" s="59" t="n"/>
      <c r="X48" s="60" t="n"/>
      <c r="Y48" s="61">
        <f>IF(OR(W48="",X48=""),"",W48*X48)</f>
        <v/>
      </c>
      <c r="Z48" s="63">
        <f>IF(OR(G48="",H48=""),"",IFERROR(DATEDIF(G48,H48,"m"),""))</f>
        <v/>
      </c>
      <c r="AA48" s="61">
        <f>IF(J48="","",J48+L48+M48+N48+O48+T48+U48+V48+Y48)</f>
        <v/>
      </c>
      <c r="AB48" s="61">
        <f>IF(OR(W48="",AA48=""),"",W48-AA48)</f>
        <v/>
      </c>
      <c r="AC48" s="61">
        <f>IF(AB48="","",IF(E48="Particulier",MAX(0,AB48*'Hypothèses'!$B$7+MAX(0,AB48)*'Hypothèses'!$B$6),IF(E48="SCI à l'IS",MAX(0,AB48*'Hypothèses'!$B$8),0)))</f>
        <v/>
      </c>
      <c r="AD48" s="61">
        <f>IF(OR(AB48="",AC48=""),"",AB48-AC48)</f>
        <v/>
      </c>
      <c r="AE48" s="64">
        <f>IF(OR(AD48="",AA48="",AA48=0),"",IFERROR(AD48/AA48,0))</f>
        <v/>
      </c>
      <c r="AF48" s="64">
        <f>IF(OR(AE48="",Z48="",Z48&lt;=0),"",IFERROR(AE48*12/Z48,0))</f>
        <v/>
      </c>
      <c r="AG48" s="61">
        <f>IF(OR(AA48="",AC48=""),"",AA48+AC48)</f>
        <v/>
      </c>
      <c r="AH48" s="12">
        <f>IF(AD48="","",IF(AD48&gt;0,"Projet rentable","À revoir"))</f>
        <v/>
      </c>
    </row>
    <row r="49">
      <c r="A49" s="2" t="n"/>
      <c r="B49" s="2" t="n"/>
      <c r="C49" s="3" t="n"/>
      <c r="D49" s="3" t="n"/>
      <c r="E49" s="3" t="n"/>
      <c r="F49" s="85" t="n"/>
      <c r="G49" s="85" t="n"/>
      <c r="H49" s="85" t="n"/>
      <c r="I49" s="58" t="n"/>
      <c r="J49" s="59" t="n"/>
      <c r="K49" s="60" t="n"/>
      <c r="L49" s="65">
        <f>IF(J49="","",J49*K49)</f>
        <v/>
      </c>
      <c r="M49" s="59" t="n"/>
      <c r="N49" s="59" t="n"/>
      <c r="O49" s="59" t="n"/>
      <c r="P49" s="59" t="n"/>
      <c r="Q49" s="65">
        <f>IF(J49="","",J49+L49+M49+N49+O49-P49)</f>
        <v/>
      </c>
      <c r="R49" s="60" t="n"/>
      <c r="S49" s="62" t="n"/>
      <c r="T49" s="65">
        <f>IF(OR(Q49="",R49="",S49=""),"",Q49*R49*S49/12/2)</f>
        <v/>
      </c>
      <c r="U49" s="59" t="n"/>
      <c r="V49" s="59" t="n"/>
      <c r="W49" s="59" t="n"/>
      <c r="X49" s="60" t="n"/>
      <c r="Y49" s="65">
        <f>IF(OR(W49="",X49=""),"",W49*X49)</f>
        <v/>
      </c>
      <c r="Z49" s="66">
        <f>IF(OR(G49="",H49=""),"",IFERROR(DATEDIF(G49,H49,"m"),""))</f>
        <v/>
      </c>
      <c r="AA49" s="65">
        <f>IF(J49="","",J49+L49+M49+N49+O49+T49+U49+V49+Y49)</f>
        <v/>
      </c>
      <c r="AB49" s="65">
        <f>IF(OR(W49="",AA49=""),"",W49-AA49)</f>
        <v/>
      </c>
      <c r="AC49" s="65">
        <f>IF(AB49="","",IF(E49="Particulier",MAX(0,AB49*'Hypothèses'!$B$7+MAX(0,AB49)*'Hypothèses'!$B$6),IF(E49="SCI à l'IS",MAX(0,AB49*'Hypothèses'!$B$8),0)))</f>
        <v/>
      </c>
      <c r="AD49" s="65">
        <f>IF(OR(AB49="",AC49=""),"",AB49-AC49)</f>
        <v/>
      </c>
      <c r="AE49" s="67">
        <f>IF(OR(AD49="",AA49="",AA49=0),"",IFERROR(AD49/AA49,0))</f>
        <v/>
      </c>
      <c r="AF49" s="67">
        <f>IF(OR(AE49="",Z49="",Z49&lt;=0),"",IFERROR(AE49*12/Z49,0))</f>
        <v/>
      </c>
      <c r="AG49" s="65">
        <f>IF(OR(AA49="",AC49=""),"",AA49+AC49)</f>
        <v/>
      </c>
      <c r="AH49" s="16">
        <f>IF(AD49="","",IF(AD49&gt;0,"Projet rentable","À revoir"))</f>
        <v/>
      </c>
    </row>
    <row r="50">
      <c r="A50" s="2" t="n"/>
      <c r="B50" s="2" t="n"/>
      <c r="C50" s="3" t="n"/>
      <c r="D50" s="3" t="n"/>
      <c r="E50" s="3" t="n"/>
      <c r="F50" s="85" t="n"/>
      <c r="G50" s="85" t="n"/>
      <c r="H50" s="85" t="n"/>
      <c r="I50" s="58" t="n"/>
      <c r="J50" s="59" t="n"/>
      <c r="K50" s="60" t="n"/>
      <c r="L50" s="61">
        <f>IF(J50="","",J50*K50)</f>
        <v/>
      </c>
      <c r="M50" s="59" t="n"/>
      <c r="N50" s="59" t="n"/>
      <c r="O50" s="59" t="n"/>
      <c r="P50" s="59" t="n"/>
      <c r="Q50" s="61">
        <f>IF(J50="","",J50+L50+M50+N50+O50-P50)</f>
        <v/>
      </c>
      <c r="R50" s="60" t="n"/>
      <c r="S50" s="62" t="n"/>
      <c r="T50" s="61">
        <f>IF(OR(Q50="",R50="",S50=""),"",Q50*R50*S50/12/2)</f>
        <v/>
      </c>
      <c r="U50" s="59" t="n"/>
      <c r="V50" s="59" t="n"/>
      <c r="W50" s="59" t="n"/>
      <c r="X50" s="60" t="n"/>
      <c r="Y50" s="61">
        <f>IF(OR(W50="",X50=""),"",W50*X50)</f>
        <v/>
      </c>
      <c r="Z50" s="63">
        <f>IF(OR(G50="",H50=""),"",IFERROR(DATEDIF(G50,H50,"m"),""))</f>
        <v/>
      </c>
      <c r="AA50" s="61">
        <f>IF(J50="","",J50+L50+M50+N50+O50+T50+U50+V50+Y50)</f>
        <v/>
      </c>
      <c r="AB50" s="61">
        <f>IF(OR(W50="",AA50=""),"",W50-AA50)</f>
        <v/>
      </c>
      <c r="AC50" s="61">
        <f>IF(AB50="","",IF(E50="Particulier",MAX(0,AB50*'Hypothèses'!$B$7+MAX(0,AB50)*'Hypothèses'!$B$6),IF(E50="SCI à l'IS",MAX(0,AB50*'Hypothèses'!$B$8),0)))</f>
        <v/>
      </c>
      <c r="AD50" s="61">
        <f>IF(OR(AB50="",AC50=""),"",AB50-AC50)</f>
        <v/>
      </c>
      <c r="AE50" s="64">
        <f>IF(OR(AD50="",AA50="",AA50=0),"",IFERROR(AD50/AA50,0))</f>
        <v/>
      </c>
      <c r="AF50" s="64">
        <f>IF(OR(AE50="",Z50="",Z50&lt;=0),"",IFERROR(AE50*12/Z50,0))</f>
        <v/>
      </c>
      <c r="AG50" s="61">
        <f>IF(OR(AA50="",AC50=""),"",AA50+AC50)</f>
        <v/>
      </c>
      <c r="AH50" s="12">
        <f>IF(AD50="","",IF(AD50&gt;0,"Projet rentable","À revoir"))</f>
        <v/>
      </c>
    </row>
    <row r="51">
      <c r="A51" s="2" t="n"/>
      <c r="B51" s="2" t="n"/>
      <c r="C51" s="3" t="n"/>
      <c r="D51" s="3" t="n"/>
      <c r="E51" s="3" t="n"/>
      <c r="F51" s="85" t="n"/>
      <c r="G51" s="85" t="n"/>
      <c r="H51" s="85" t="n"/>
      <c r="I51" s="58" t="n"/>
      <c r="J51" s="59" t="n"/>
      <c r="K51" s="60" t="n"/>
      <c r="L51" s="65">
        <f>IF(J51="","",J51*K51)</f>
        <v/>
      </c>
      <c r="M51" s="59" t="n"/>
      <c r="N51" s="59" t="n"/>
      <c r="O51" s="59" t="n"/>
      <c r="P51" s="59" t="n"/>
      <c r="Q51" s="65">
        <f>IF(J51="","",J51+L51+M51+N51+O51-P51)</f>
        <v/>
      </c>
      <c r="R51" s="60" t="n"/>
      <c r="S51" s="62" t="n"/>
      <c r="T51" s="65">
        <f>IF(OR(Q51="",R51="",S51=""),"",Q51*R51*S51/12/2)</f>
        <v/>
      </c>
      <c r="U51" s="59" t="n"/>
      <c r="V51" s="59" t="n"/>
      <c r="W51" s="59" t="n"/>
      <c r="X51" s="60" t="n"/>
      <c r="Y51" s="65">
        <f>IF(OR(W51="",X51=""),"",W51*X51)</f>
        <v/>
      </c>
      <c r="Z51" s="66">
        <f>IF(OR(G51="",H51=""),"",IFERROR(DATEDIF(G51,H51,"m"),""))</f>
        <v/>
      </c>
      <c r="AA51" s="65">
        <f>IF(J51="","",J51+L51+M51+N51+O51+T51+U51+V51+Y51)</f>
        <v/>
      </c>
      <c r="AB51" s="65">
        <f>IF(OR(W51="",AA51=""),"",W51-AA51)</f>
        <v/>
      </c>
      <c r="AC51" s="65">
        <f>IF(AB51="","",IF(E51="Particulier",MAX(0,AB51*'Hypothèses'!$B$7+MAX(0,AB51)*'Hypothèses'!$B$6),IF(E51="SCI à l'IS",MAX(0,AB51*'Hypothèses'!$B$8),0)))</f>
        <v/>
      </c>
      <c r="AD51" s="65">
        <f>IF(OR(AB51="",AC51=""),"",AB51-AC51)</f>
        <v/>
      </c>
      <c r="AE51" s="67">
        <f>IF(OR(AD51="",AA51="",AA51=0),"",IFERROR(AD51/AA51,0))</f>
        <v/>
      </c>
      <c r="AF51" s="67">
        <f>IF(OR(AE51="",Z51="",Z51&lt;=0),"",IFERROR(AE51*12/Z51,0))</f>
        <v/>
      </c>
      <c r="AG51" s="65">
        <f>IF(OR(AA51="",AC51=""),"",AA51+AC51)</f>
        <v/>
      </c>
      <c r="AH51" s="16">
        <f>IF(AD51="","",IF(AD51&gt;0,"Projet rentable","À revoir"))</f>
        <v/>
      </c>
    </row>
    <row r="52">
      <c r="A52" s="2" t="n"/>
      <c r="B52" s="2" t="n"/>
      <c r="C52" s="3" t="n"/>
      <c r="D52" s="3" t="n"/>
      <c r="E52" s="3" t="n"/>
      <c r="F52" s="85" t="n"/>
      <c r="G52" s="85" t="n"/>
      <c r="H52" s="85" t="n"/>
      <c r="I52" s="58" t="n"/>
      <c r="J52" s="59" t="n"/>
      <c r="K52" s="60" t="n"/>
      <c r="L52" s="61">
        <f>IF(J52="","",J52*K52)</f>
        <v/>
      </c>
      <c r="M52" s="59" t="n"/>
      <c r="N52" s="59" t="n"/>
      <c r="O52" s="59" t="n"/>
      <c r="P52" s="59" t="n"/>
      <c r="Q52" s="61">
        <f>IF(J52="","",J52+L52+M52+N52+O52-P52)</f>
        <v/>
      </c>
      <c r="R52" s="60" t="n"/>
      <c r="S52" s="62" t="n"/>
      <c r="T52" s="61">
        <f>IF(OR(Q52="",R52="",S52=""),"",Q52*R52*S52/12/2)</f>
        <v/>
      </c>
      <c r="U52" s="59" t="n"/>
      <c r="V52" s="59" t="n"/>
      <c r="W52" s="59" t="n"/>
      <c r="X52" s="60" t="n"/>
      <c r="Y52" s="61">
        <f>IF(OR(W52="",X52=""),"",W52*X52)</f>
        <v/>
      </c>
      <c r="Z52" s="63">
        <f>IF(OR(G52="",H52=""),"",IFERROR(DATEDIF(G52,H52,"m"),""))</f>
        <v/>
      </c>
      <c r="AA52" s="61">
        <f>IF(J52="","",J52+L52+M52+N52+O52+T52+U52+V52+Y52)</f>
        <v/>
      </c>
      <c r="AB52" s="61">
        <f>IF(OR(W52="",AA52=""),"",W52-AA52)</f>
        <v/>
      </c>
      <c r="AC52" s="61">
        <f>IF(AB52="","",IF(E52="Particulier",MAX(0,AB52*'Hypothèses'!$B$7+MAX(0,AB52)*'Hypothèses'!$B$6),IF(E52="SCI à l'IS",MAX(0,AB52*'Hypothèses'!$B$8),0)))</f>
        <v/>
      </c>
      <c r="AD52" s="61">
        <f>IF(OR(AB52="",AC52=""),"",AB52-AC52)</f>
        <v/>
      </c>
      <c r="AE52" s="64">
        <f>IF(OR(AD52="",AA52="",AA52=0),"",IFERROR(AD52/AA52,0))</f>
        <v/>
      </c>
      <c r="AF52" s="64">
        <f>IF(OR(AE52="",Z52="",Z52&lt;=0),"",IFERROR(AE52*12/Z52,0))</f>
        <v/>
      </c>
      <c r="AG52" s="61">
        <f>IF(OR(AA52="",AC52=""),"",AA52+AC52)</f>
        <v/>
      </c>
      <c r="AH52" s="12">
        <f>IF(AD52="","",IF(AD52&gt;0,"Projet rentable","À revoir"))</f>
        <v/>
      </c>
    </row>
    <row r="53">
      <c r="A53" s="2" t="n"/>
      <c r="B53" s="2" t="n"/>
      <c r="C53" s="3" t="n"/>
      <c r="D53" s="3" t="n"/>
      <c r="E53" s="3" t="n"/>
      <c r="F53" s="85" t="n"/>
      <c r="G53" s="85" t="n"/>
      <c r="H53" s="85" t="n"/>
      <c r="I53" s="58" t="n"/>
      <c r="J53" s="59" t="n"/>
      <c r="K53" s="60" t="n"/>
      <c r="L53" s="65">
        <f>IF(J53="","",J53*K53)</f>
        <v/>
      </c>
      <c r="M53" s="59" t="n"/>
      <c r="N53" s="59" t="n"/>
      <c r="O53" s="59" t="n"/>
      <c r="P53" s="59" t="n"/>
      <c r="Q53" s="65">
        <f>IF(J53="","",J53+L53+M53+N53+O53-P53)</f>
        <v/>
      </c>
      <c r="R53" s="60" t="n"/>
      <c r="S53" s="62" t="n"/>
      <c r="T53" s="65">
        <f>IF(OR(Q53="",R53="",S53=""),"",Q53*R53*S53/12/2)</f>
        <v/>
      </c>
      <c r="U53" s="59" t="n"/>
      <c r="V53" s="59" t="n"/>
      <c r="W53" s="59" t="n"/>
      <c r="X53" s="60" t="n"/>
      <c r="Y53" s="65">
        <f>IF(OR(W53="",X53=""),"",W53*X53)</f>
        <v/>
      </c>
      <c r="Z53" s="66">
        <f>IF(OR(G53="",H53=""),"",IFERROR(DATEDIF(G53,H53,"m"),""))</f>
        <v/>
      </c>
      <c r="AA53" s="65">
        <f>IF(J53="","",J53+L53+M53+N53+O53+T53+U53+V53+Y53)</f>
        <v/>
      </c>
      <c r="AB53" s="65">
        <f>IF(OR(W53="",AA53=""),"",W53-AA53)</f>
        <v/>
      </c>
      <c r="AC53" s="65">
        <f>IF(AB53="","",IF(E53="Particulier",MAX(0,AB53*'Hypothèses'!$B$7+MAX(0,AB53)*'Hypothèses'!$B$6),IF(E53="SCI à l'IS",MAX(0,AB53*'Hypothèses'!$B$8),0)))</f>
        <v/>
      </c>
      <c r="AD53" s="65">
        <f>IF(OR(AB53="",AC53=""),"",AB53-AC53)</f>
        <v/>
      </c>
      <c r="AE53" s="67">
        <f>IF(OR(AD53="",AA53="",AA53=0),"",IFERROR(AD53/AA53,0))</f>
        <v/>
      </c>
      <c r="AF53" s="67">
        <f>IF(OR(AE53="",Z53="",Z53&lt;=0),"",IFERROR(AE53*12/Z53,0))</f>
        <v/>
      </c>
      <c r="AG53" s="65">
        <f>IF(OR(AA53="",AC53=""),"",AA53+AC53)</f>
        <v/>
      </c>
      <c r="AH53" s="16">
        <f>IF(AD53="","",IF(AD53&gt;0,"Projet rentable","À revoir"))</f>
        <v/>
      </c>
    </row>
    <row r="54">
      <c r="A54" s="2" t="n"/>
      <c r="B54" s="2" t="n"/>
      <c r="C54" s="3" t="n"/>
      <c r="D54" s="3" t="n"/>
      <c r="E54" s="3" t="n"/>
      <c r="F54" s="85" t="n"/>
      <c r="G54" s="85" t="n"/>
      <c r="H54" s="85" t="n"/>
      <c r="I54" s="58" t="n"/>
      <c r="J54" s="59" t="n"/>
      <c r="K54" s="60" t="n"/>
      <c r="L54" s="61">
        <f>IF(J54="","",J54*K54)</f>
        <v/>
      </c>
      <c r="M54" s="59" t="n"/>
      <c r="N54" s="59" t="n"/>
      <c r="O54" s="59" t="n"/>
      <c r="P54" s="59" t="n"/>
      <c r="Q54" s="61">
        <f>IF(J54="","",J54+L54+M54+N54+O54-P54)</f>
        <v/>
      </c>
      <c r="R54" s="60" t="n"/>
      <c r="S54" s="62" t="n"/>
      <c r="T54" s="61">
        <f>IF(OR(Q54="",R54="",S54=""),"",Q54*R54*S54/12/2)</f>
        <v/>
      </c>
      <c r="U54" s="59" t="n"/>
      <c r="V54" s="59" t="n"/>
      <c r="W54" s="59" t="n"/>
      <c r="X54" s="60" t="n"/>
      <c r="Y54" s="61">
        <f>IF(OR(W54="",X54=""),"",W54*X54)</f>
        <v/>
      </c>
      <c r="Z54" s="63">
        <f>IF(OR(G54="",H54=""),"",IFERROR(DATEDIF(G54,H54,"m"),""))</f>
        <v/>
      </c>
      <c r="AA54" s="61">
        <f>IF(J54="","",J54+L54+M54+N54+O54+T54+U54+V54+Y54)</f>
        <v/>
      </c>
      <c r="AB54" s="61">
        <f>IF(OR(W54="",AA54=""),"",W54-AA54)</f>
        <v/>
      </c>
      <c r="AC54" s="61">
        <f>IF(AB54="","",IF(E54="Particulier",MAX(0,AB54*'Hypothèses'!$B$7+MAX(0,AB54)*'Hypothèses'!$B$6),IF(E54="SCI à l'IS",MAX(0,AB54*'Hypothèses'!$B$8),0)))</f>
        <v/>
      </c>
      <c r="AD54" s="61">
        <f>IF(OR(AB54="",AC54=""),"",AB54-AC54)</f>
        <v/>
      </c>
      <c r="AE54" s="64">
        <f>IF(OR(AD54="",AA54="",AA54=0),"",IFERROR(AD54/AA54,0))</f>
        <v/>
      </c>
      <c r="AF54" s="64">
        <f>IF(OR(AE54="",Z54="",Z54&lt;=0),"",IFERROR(AE54*12/Z54,0))</f>
        <v/>
      </c>
      <c r="AG54" s="61">
        <f>IF(OR(AA54="",AC54=""),"",AA54+AC54)</f>
        <v/>
      </c>
      <c r="AH54" s="12">
        <f>IF(AD54="","",IF(AD54&gt;0,"Projet rentable","À revoir"))</f>
        <v/>
      </c>
    </row>
    <row r="55">
      <c r="A55" s="2" t="n"/>
      <c r="B55" s="2" t="n"/>
      <c r="C55" s="3" t="n"/>
      <c r="D55" s="3" t="n"/>
      <c r="E55" s="3" t="n"/>
      <c r="F55" s="85" t="n"/>
      <c r="G55" s="85" t="n"/>
      <c r="H55" s="85" t="n"/>
      <c r="I55" s="58" t="n"/>
      <c r="J55" s="59" t="n"/>
      <c r="K55" s="60" t="n"/>
      <c r="L55" s="65">
        <f>IF(J55="","",J55*K55)</f>
        <v/>
      </c>
      <c r="M55" s="59" t="n"/>
      <c r="N55" s="59" t="n"/>
      <c r="O55" s="59" t="n"/>
      <c r="P55" s="59" t="n"/>
      <c r="Q55" s="65">
        <f>IF(J55="","",J55+L55+M55+N55+O55-P55)</f>
        <v/>
      </c>
      <c r="R55" s="60" t="n"/>
      <c r="S55" s="62" t="n"/>
      <c r="T55" s="65">
        <f>IF(OR(Q55="",R55="",S55=""),"",Q55*R55*S55/12/2)</f>
        <v/>
      </c>
      <c r="U55" s="59" t="n"/>
      <c r="V55" s="59" t="n"/>
      <c r="W55" s="59" t="n"/>
      <c r="X55" s="60" t="n"/>
      <c r="Y55" s="65">
        <f>IF(OR(W55="",X55=""),"",W55*X55)</f>
        <v/>
      </c>
      <c r="Z55" s="66">
        <f>IF(OR(G55="",H55=""),"",IFERROR(DATEDIF(G55,H55,"m"),""))</f>
        <v/>
      </c>
      <c r="AA55" s="65">
        <f>IF(J55="","",J55+L55+M55+N55+O55+T55+U55+V55+Y55)</f>
        <v/>
      </c>
      <c r="AB55" s="65">
        <f>IF(OR(W55="",AA55=""),"",W55-AA55)</f>
        <v/>
      </c>
      <c r="AC55" s="65">
        <f>IF(AB55="","",IF(E55="Particulier",MAX(0,AB55*'Hypothèses'!$B$7+MAX(0,AB55)*'Hypothèses'!$B$6),IF(E55="SCI à l'IS",MAX(0,AB55*'Hypothèses'!$B$8),0)))</f>
        <v/>
      </c>
      <c r="AD55" s="65">
        <f>IF(OR(AB55="",AC55=""),"",AB55-AC55)</f>
        <v/>
      </c>
      <c r="AE55" s="67">
        <f>IF(OR(AD55="",AA55="",AA55=0),"",IFERROR(AD55/AA55,0))</f>
        <v/>
      </c>
      <c r="AF55" s="67">
        <f>IF(OR(AE55="",Z55="",Z55&lt;=0),"",IFERROR(AE55*12/Z55,0))</f>
        <v/>
      </c>
      <c r="AG55" s="65">
        <f>IF(OR(AA55="",AC55=""),"",AA55+AC55)</f>
        <v/>
      </c>
      <c r="AH55" s="16">
        <f>IF(AD55="","",IF(AD55&gt;0,"Projet rentable","À revoir"))</f>
        <v/>
      </c>
    </row>
    <row r="56">
      <c r="A56" s="2" t="n"/>
      <c r="B56" s="2" t="n"/>
      <c r="C56" s="3" t="n"/>
      <c r="D56" s="3" t="n"/>
      <c r="E56" s="3" t="n"/>
      <c r="F56" s="85" t="n"/>
      <c r="G56" s="85" t="n"/>
      <c r="H56" s="85" t="n"/>
      <c r="I56" s="58" t="n"/>
      <c r="J56" s="59" t="n"/>
      <c r="K56" s="60" t="n"/>
      <c r="L56" s="61">
        <f>IF(J56="","",J56*K56)</f>
        <v/>
      </c>
      <c r="M56" s="59" t="n"/>
      <c r="N56" s="59" t="n"/>
      <c r="O56" s="59" t="n"/>
      <c r="P56" s="59" t="n"/>
      <c r="Q56" s="61">
        <f>IF(J56="","",J56+L56+M56+N56+O56-P56)</f>
        <v/>
      </c>
      <c r="R56" s="60" t="n"/>
      <c r="S56" s="62" t="n"/>
      <c r="T56" s="61">
        <f>IF(OR(Q56="",R56="",S56=""),"",Q56*R56*S56/12/2)</f>
        <v/>
      </c>
      <c r="U56" s="59" t="n"/>
      <c r="V56" s="59" t="n"/>
      <c r="W56" s="59" t="n"/>
      <c r="X56" s="60" t="n"/>
      <c r="Y56" s="61">
        <f>IF(OR(W56="",X56=""),"",W56*X56)</f>
        <v/>
      </c>
      <c r="Z56" s="63">
        <f>IF(OR(G56="",H56=""),"",IFERROR(DATEDIF(G56,H56,"m"),""))</f>
        <v/>
      </c>
      <c r="AA56" s="61">
        <f>IF(J56="","",J56+L56+M56+N56+O56+T56+U56+V56+Y56)</f>
        <v/>
      </c>
      <c r="AB56" s="61">
        <f>IF(OR(W56="",AA56=""),"",W56-AA56)</f>
        <v/>
      </c>
      <c r="AC56" s="61">
        <f>IF(AB56="","",IF(E56="Particulier",MAX(0,AB56*'Hypothèses'!$B$7+MAX(0,AB56)*'Hypothèses'!$B$6),IF(E56="SCI à l'IS",MAX(0,AB56*'Hypothèses'!$B$8),0)))</f>
        <v/>
      </c>
      <c r="AD56" s="61">
        <f>IF(OR(AB56="",AC56=""),"",AB56-AC56)</f>
        <v/>
      </c>
      <c r="AE56" s="64">
        <f>IF(OR(AD56="",AA56="",AA56=0),"",IFERROR(AD56/AA56,0))</f>
        <v/>
      </c>
      <c r="AF56" s="64">
        <f>IF(OR(AE56="",Z56="",Z56&lt;=0),"",IFERROR(AE56*12/Z56,0))</f>
        <v/>
      </c>
      <c r="AG56" s="61">
        <f>IF(OR(AA56="",AC56=""),"",AA56+AC56)</f>
        <v/>
      </c>
      <c r="AH56" s="12">
        <f>IF(AD56="","",IF(AD56&gt;0,"Projet rentable","À revoir"))</f>
        <v/>
      </c>
    </row>
    <row r="57">
      <c r="A57" s="2" t="n"/>
      <c r="B57" s="2" t="n"/>
      <c r="C57" s="3" t="n"/>
      <c r="D57" s="3" t="n"/>
      <c r="E57" s="3" t="n"/>
      <c r="F57" s="85" t="n"/>
      <c r="G57" s="85" t="n"/>
      <c r="H57" s="85" t="n"/>
      <c r="I57" s="58" t="n"/>
      <c r="J57" s="59" t="n"/>
      <c r="K57" s="60" t="n"/>
      <c r="L57" s="65">
        <f>IF(J57="","",J57*K57)</f>
        <v/>
      </c>
      <c r="M57" s="59" t="n"/>
      <c r="N57" s="59" t="n"/>
      <c r="O57" s="59" t="n"/>
      <c r="P57" s="59" t="n"/>
      <c r="Q57" s="65">
        <f>IF(J57="","",J57+L57+M57+N57+O57-P57)</f>
        <v/>
      </c>
      <c r="R57" s="60" t="n"/>
      <c r="S57" s="62" t="n"/>
      <c r="T57" s="65">
        <f>IF(OR(Q57="",R57="",S57=""),"",Q57*R57*S57/12/2)</f>
        <v/>
      </c>
      <c r="U57" s="59" t="n"/>
      <c r="V57" s="59" t="n"/>
      <c r="W57" s="59" t="n"/>
      <c r="X57" s="60" t="n"/>
      <c r="Y57" s="65">
        <f>IF(OR(W57="",X57=""),"",W57*X57)</f>
        <v/>
      </c>
      <c r="Z57" s="66">
        <f>IF(OR(G57="",H57=""),"",IFERROR(DATEDIF(G57,H57,"m"),""))</f>
        <v/>
      </c>
      <c r="AA57" s="65">
        <f>IF(J57="","",J57+L57+M57+N57+O57+T57+U57+V57+Y57)</f>
        <v/>
      </c>
      <c r="AB57" s="65">
        <f>IF(OR(W57="",AA57=""),"",W57-AA57)</f>
        <v/>
      </c>
      <c r="AC57" s="65">
        <f>IF(AB57="","",IF(E57="Particulier",MAX(0,AB57*'Hypothèses'!$B$7+MAX(0,AB57)*'Hypothèses'!$B$6),IF(E57="SCI à l'IS",MAX(0,AB57*'Hypothèses'!$B$8),0)))</f>
        <v/>
      </c>
      <c r="AD57" s="65">
        <f>IF(OR(AB57="",AC57=""),"",AB57-AC57)</f>
        <v/>
      </c>
      <c r="AE57" s="67">
        <f>IF(OR(AD57="",AA57="",AA57=0),"",IFERROR(AD57/AA57,0))</f>
        <v/>
      </c>
      <c r="AF57" s="67">
        <f>IF(OR(AE57="",Z57="",Z57&lt;=0),"",IFERROR(AE57*12/Z57,0))</f>
        <v/>
      </c>
      <c r="AG57" s="65">
        <f>IF(OR(AA57="",AC57=""),"",AA57+AC57)</f>
        <v/>
      </c>
      <c r="AH57" s="16">
        <f>IF(AD57="","",IF(AD57&gt;0,"Projet rentable","À revoir"))</f>
        <v/>
      </c>
    </row>
    <row r="58">
      <c r="A58" s="2" t="n"/>
      <c r="B58" s="2" t="n"/>
      <c r="C58" s="3" t="n"/>
      <c r="D58" s="3" t="n"/>
      <c r="E58" s="3" t="n"/>
      <c r="F58" s="85" t="n"/>
      <c r="G58" s="85" t="n"/>
      <c r="H58" s="85" t="n"/>
      <c r="I58" s="58" t="n"/>
      <c r="J58" s="59" t="n"/>
      <c r="K58" s="60" t="n"/>
      <c r="L58" s="61">
        <f>IF(J58="","",J58*K58)</f>
        <v/>
      </c>
      <c r="M58" s="59" t="n"/>
      <c r="N58" s="59" t="n"/>
      <c r="O58" s="59" t="n"/>
      <c r="P58" s="59" t="n"/>
      <c r="Q58" s="61">
        <f>IF(J58="","",J58+L58+M58+N58+O58-P58)</f>
        <v/>
      </c>
      <c r="R58" s="60" t="n"/>
      <c r="S58" s="62" t="n"/>
      <c r="T58" s="61">
        <f>IF(OR(Q58="",R58="",S58=""),"",Q58*R58*S58/12/2)</f>
        <v/>
      </c>
      <c r="U58" s="59" t="n"/>
      <c r="V58" s="59" t="n"/>
      <c r="W58" s="59" t="n"/>
      <c r="X58" s="60" t="n"/>
      <c r="Y58" s="61">
        <f>IF(OR(W58="",X58=""),"",W58*X58)</f>
        <v/>
      </c>
      <c r="Z58" s="63">
        <f>IF(OR(G58="",H58=""),"",IFERROR(DATEDIF(G58,H58,"m"),""))</f>
        <v/>
      </c>
      <c r="AA58" s="61">
        <f>IF(J58="","",J58+L58+M58+N58+O58+T58+U58+V58+Y58)</f>
        <v/>
      </c>
      <c r="AB58" s="61">
        <f>IF(OR(W58="",AA58=""),"",W58-AA58)</f>
        <v/>
      </c>
      <c r="AC58" s="61">
        <f>IF(AB58="","",IF(E58="Particulier",MAX(0,AB58*'Hypothèses'!$B$7+MAX(0,AB58)*'Hypothèses'!$B$6),IF(E58="SCI à l'IS",MAX(0,AB58*'Hypothèses'!$B$8),0)))</f>
        <v/>
      </c>
      <c r="AD58" s="61">
        <f>IF(OR(AB58="",AC58=""),"",AB58-AC58)</f>
        <v/>
      </c>
      <c r="AE58" s="64">
        <f>IF(OR(AD58="",AA58="",AA58=0),"",IFERROR(AD58/AA58,0))</f>
        <v/>
      </c>
      <c r="AF58" s="64">
        <f>IF(OR(AE58="",Z58="",Z58&lt;=0),"",IFERROR(AE58*12/Z58,0))</f>
        <v/>
      </c>
      <c r="AG58" s="61">
        <f>IF(OR(AA58="",AC58=""),"",AA58+AC58)</f>
        <v/>
      </c>
      <c r="AH58" s="12">
        <f>IF(AD58="","",IF(AD58&gt;0,"Projet rentable","À revoir"))</f>
        <v/>
      </c>
    </row>
    <row r="59">
      <c r="A59" s="2" t="n"/>
      <c r="B59" s="2" t="n"/>
      <c r="C59" s="3" t="n"/>
      <c r="D59" s="3" t="n"/>
      <c r="E59" s="3" t="n"/>
      <c r="F59" s="85" t="n"/>
      <c r="G59" s="85" t="n"/>
      <c r="H59" s="85" t="n"/>
      <c r="I59" s="58" t="n"/>
      <c r="J59" s="59" t="n"/>
      <c r="K59" s="60" t="n"/>
      <c r="L59" s="65">
        <f>IF(J59="","",J59*K59)</f>
        <v/>
      </c>
      <c r="M59" s="59" t="n"/>
      <c r="N59" s="59" t="n"/>
      <c r="O59" s="59" t="n"/>
      <c r="P59" s="59" t="n"/>
      <c r="Q59" s="65">
        <f>IF(J59="","",J59+L59+M59+N59+O59-P59)</f>
        <v/>
      </c>
      <c r="R59" s="60" t="n"/>
      <c r="S59" s="62" t="n"/>
      <c r="T59" s="65">
        <f>IF(OR(Q59="",R59="",S59=""),"",Q59*R59*S59/12/2)</f>
        <v/>
      </c>
      <c r="U59" s="59" t="n"/>
      <c r="V59" s="59" t="n"/>
      <c r="W59" s="59" t="n"/>
      <c r="X59" s="60" t="n"/>
      <c r="Y59" s="65">
        <f>IF(OR(W59="",X59=""),"",W59*X59)</f>
        <v/>
      </c>
      <c r="Z59" s="66">
        <f>IF(OR(G59="",H59=""),"",IFERROR(DATEDIF(G59,H59,"m"),""))</f>
        <v/>
      </c>
      <c r="AA59" s="65">
        <f>IF(J59="","",J59+L59+M59+N59+O59+T59+U59+V59+Y59)</f>
        <v/>
      </c>
      <c r="AB59" s="65">
        <f>IF(OR(W59="",AA59=""),"",W59-AA59)</f>
        <v/>
      </c>
      <c r="AC59" s="65">
        <f>IF(AB59="","",IF(E59="Particulier",MAX(0,AB59*'Hypothèses'!$B$7+MAX(0,AB59)*'Hypothèses'!$B$6),IF(E59="SCI à l'IS",MAX(0,AB59*'Hypothèses'!$B$8),0)))</f>
        <v/>
      </c>
      <c r="AD59" s="65">
        <f>IF(OR(AB59="",AC59=""),"",AB59-AC59)</f>
        <v/>
      </c>
      <c r="AE59" s="67">
        <f>IF(OR(AD59="",AA59="",AA59=0),"",IFERROR(AD59/AA59,0))</f>
        <v/>
      </c>
      <c r="AF59" s="67">
        <f>IF(OR(AE59="",Z59="",Z59&lt;=0),"",IFERROR(AE59*12/Z59,0))</f>
        <v/>
      </c>
      <c r="AG59" s="65">
        <f>IF(OR(AA59="",AC59=""),"",AA59+AC59)</f>
        <v/>
      </c>
      <c r="AH59" s="16">
        <f>IF(AD59="","",IF(AD59&gt;0,"Projet rentable","À revoir"))</f>
        <v/>
      </c>
    </row>
    <row r="60">
      <c r="A60" s="2" t="n"/>
      <c r="B60" s="2" t="n"/>
      <c r="C60" s="3" t="n"/>
      <c r="D60" s="3" t="n"/>
      <c r="E60" s="3" t="n"/>
      <c r="F60" s="85" t="n"/>
      <c r="G60" s="85" t="n"/>
      <c r="H60" s="85" t="n"/>
      <c r="I60" s="58" t="n"/>
      <c r="J60" s="59" t="n"/>
      <c r="K60" s="60" t="n"/>
      <c r="L60" s="61">
        <f>IF(J60="","",J60*K60)</f>
        <v/>
      </c>
      <c r="M60" s="59" t="n"/>
      <c r="N60" s="59" t="n"/>
      <c r="O60" s="59" t="n"/>
      <c r="P60" s="59" t="n"/>
      <c r="Q60" s="61">
        <f>IF(J60="","",J60+L60+M60+N60+O60-P60)</f>
        <v/>
      </c>
      <c r="R60" s="60" t="n"/>
      <c r="S60" s="62" t="n"/>
      <c r="T60" s="61">
        <f>IF(OR(Q60="",R60="",S60=""),"",Q60*R60*S60/12/2)</f>
        <v/>
      </c>
      <c r="U60" s="59" t="n"/>
      <c r="V60" s="59" t="n"/>
      <c r="W60" s="59" t="n"/>
      <c r="X60" s="60" t="n"/>
      <c r="Y60" s="61">
        <f>IF(OR(W60="",X60=""),"",W60*X60)</f>
        <v/>
      </c>
      <c r="Z60" s="63">
        <f>IF(OR(G60="",H60=""),"",IFERROR(DATEDIF(G60,H60,"m"),""))</f>
        <v/>
      </c>
      <c r="AA60" s="61">
        <f>IF(J60="","",J60+L60+M60+N60+O60+T60+U60+V60+Y60)</f>
        <v/>
      </c>
      <c r="AB60" s="61">
        <f>IF(OR(W60="",AA60=""),"",W60-AA60)</f>
        <v/>
      </c>
      <c r="AC60" s="61">
        <f>IF(AB60="","",IF(E60="Particulier",MAX(0,AB60*'Hypothèses'!$B$7+MAX(0,AB60)*'Hypothèses'!$B$6),IF(E60="SCI à l'IS",MAX(0,AB60*'Hypothèses'!$B$8),0)))</f>
        <v/>
      </c>
      <c r="AD60" s="61">
        <f>IF(OR(AB60="",AC60=""),"",AB60-AC60)</f>
        <v/>
      </c>
      <c r="AE60" s="64">
        <f>IF(OR(AD60="",AA60="",AA60=0),"",IFERROR(AD60/AA60,0))</f>
        <v/>
      </c>
      <c r="AF60" s="64">
        <f>IF(OR(AE60="",Z60="",Z60&lt;=0),"",IFERROR(AE60*12/Z60,0))</f>
        <v/>
      </c>
      <c r="AG60" s="61">
        <f>IF(OR(AA60="",AC60=""),"",AA60+AC60)</f>
        <v/>
      </c>
      <c r="AH60" s="12">
        <f>IF(AD60="","",IF(AD60&gt;0,"Projet rentable","À revoir"))</f>
        <v/>
      </c>
    </row>
    <row r="61">
      <c r="A61" s="2" t="n"/>
      <c r="B61" s="2" t="n"/>
      <c r="C61" s="3" t="n"/>
      <c r="D61" s="3" t="n"/>
      <c r="E61" s="3" t="n"/>
      <c r="F61" s="85" t="n"/>
      <c r="G61" s="85" t="n"/>
      <c r="H61" s="85" t="n"/>
      <c r="I61" s="58" t="n"/>
      <c r="J61" s="59" t="n"/>
      <c r="K61" s="60" t="n"/>
      <c r="L61" s="65">
        <f>IF(J61="","",J61*K61)</f>
        <v/>
      </c>
      <c r="M61" s="59" t="n"/>
      <c r="N61" s="59" t="n"/>
      <c r="O61" s="59" t="n"/>
      <c r="P61" s="59" t="n"/>
      <c r="Q61" s="65">
        <f>IF(J61="","",J61+L61+M61+N61+O61-P61)</f>
        <v/>
      </c>
      <c r="R61" s="60" t="n"/>
      <c r="S61" s="62" t="n"/>
      <c r="T61" s="65">
        <f>IF(OR(Q61="",R61="",S61=""),"",Q61*R61*S61/12/2)</f>
        <v/>
      </c>
      <c r="U61" s="59" t="n"/>
      <c r="V61" s="59" t="n"/>
      <c r="W61" s="59" t="n"/>
      <c r="X61" s="60" t="n"/>
      <c r="Y61" s="65">
        <f>IF(OR(W61="",X61=""),"",W61*X61)</f>
        <v/>
      </c>
      <c r="Z61" s="66">
        <f>IF(OR(G61="",H61=""),"",IFERROR(DATEDIF(G61,H61,"m"),""))</f>
        <v/>
      </c>
      <c r="AA61" s="65">
        <f>IF(J61="","",J61+L61+M61+N61+O61+T61+U61+V61+Y61)</f>
        <v/>
      </c>
      <c r="AB61" s="65">
        <f>IF(OR(W61="",AA61=""),"",W61-AA61)</f>
        <v/>
      </c>
      <c r="AC61" s="65">
        <f>IF(AB61="","",IF(E61="Particulier",MAX(0,AB61*'Hypothèses'!$B$7+MAX(0,AB61)*'Hypothèses'!$B$6),IF(E61="SCI à l'IS",MAX(0,AB61*'Hypothèses'!$B$8),0)))</f>
        <v/>
      </c>
      <c r="AD61" s="65">
        <f>IF(OR(AB61="",AC61=""),"",AB61-AC61)</f>
        <v/>
      </c>
      <c r="AE61" s="67">
        <f>IF(OR(AD61="",AA61="",AA61=0),"",IFERROR(AD61/AA61,0))</f>
        <v/>
      </c>
      <c r="AF61" s="67">
        <f>IF(OR(AE61="",Z61="",Z61&lt;=0),"",IFERROR(AE61*12/Z61,0))</f>
        <v/>
      </c>
      <c r="AG61" s="65">
        <f>IF(OR(AA61="",AC61=""),"",AA61+AC61)</f>
        <v/>
      </c>
      <c r="AH61" s="16">
        <f>IF(AD61="","",IF(AD61&gt;0,"Projet rentable","À revoir"))</f>
        <v/>
      </c>
    </row>
    <row r="62">
      <c r="A62" s="2" t="n"/>
      <c r="B62" s="2" t="n"/>
      <c r="C62" s="3" t="n"/>
      <c r="D62" s="3" t="n"/>
      <c r="E62" s="3" t="n"/>
      <c r="F62" s="85" t="n"/>
      <c r="G62" s="85" t="n"/>
      <c r="H62" s="85" t="n"/>
      <c r="I62" s="58" t="n"/>
      <c r="J62" s="59" t="n"/>
      <c r="K62" s="60" t="n"/>
      <c r="L62" s="61">
        <f>IF(J62="","",J62*K62)</f>
        <v/>
      </c>
      <c r="M62" s="59" t="n"/>
      <c r="N62" s="59" t="n"/>
      <c r="O62" s="59" t="n"/>
      <c r="P62" s="59" t="n"/>
      <c r="Q62" s="61">
        <f>IF(J62="","",J62+L62+M62+N62+O62-P62)</f>
        <v/>
      </c>
      <c r="R62" s="60" t="n"/>
      <c r="S62" s="62" t="n"/>
      <c r="T62" s="61">
        <f>IF(OR(Q62="",R62="",S62=""),"",Q62*R62*S62/12/2)</f>
        <v/>
      </c>
      <c r="U62" s="59" t="n"/>
      <c r="V62" s="59" t="n"/>
      <c r="W62" s="59" t="n"/>
      <c r="X62" s="60" t="n"/>
      <c r="Y62" s="61">
        <f>IF(OR(W62="",X62=""),"",W62*X62)</f>
        <v/>
      </c>
      <c r="Z62" s="63">
        <f>IF(OR(G62="",H62=""),"",IFERROR(DATEDIF(G62,H62,"m"),""))</f>
        <v/>
      </c>
      <c r="AA62" s="61">
        <f>IF(J62="","",J62+L62+M62+N62+O62+T62+U62+V62+Y62)</f>
        <v/>
      </c>
      <c r="AB62" s="61">
        <f>IF(OR(W62="",AA62=""),"",W62-AA62)</f>
        <v/>
      </c>
      <c r="AC62" s="61">
        <f>IF(AB62="","",IF(E62="Particulier",MAX(0,AB62*'Hypothèses'!$B$7+MAX(0,AB62)*'Hypothèses'!$B$6),IF(E62="SCI à l'IS",MAX(0,AB62*'Hypothèses'!$B$8),0)))</f>
        <v/>
      </c>
      <c r="AD62" s="61">
        <f>IF(OR(AB62="",AC62=""),"",AB62-AC62)</f>
        <v/>
      </c>
      <c r="AE62" s="64">
        <f>IF(OR(AD62="",AA62="",AA62=0),"",IFERROR(AD62/AA62,0))</f>
        <v/>
      </c>
      <c r="AF62" s="64">
        <f>IF(OR(AE62="",Z62="",Z62&lt;=0),"",IFERROR(AE62*12/Z62,0))</f>
        <v/>
      </c>
      <c r="AG62" s="61">
        <f>IF(OR(AA62="",AC62=""),"",AA62+AC62)</f>
        <v/>
      </c>
      <c r="AH62" s="12">
        <f>IF(AD62="","",IF(AD62&gt;0,"Projet rentable","À revoir"))</f>
        <v/>
      </c>
    </row>
    <row r="63">
      <c r="A63" s="2" t="n"/>
      <c r="B63" s="2" t="n"/>
      <c r="C63" s="3" t="n"/>
      <c r="D63" s="3" t="n"/>
      <c r="E63" s="3" t="n"/>
      <c r="F63" s="85" t="n"/>
      <c r="G63" s="85" t="n"/>
      <c r="H63" s="85" t="n"/>
      <c r="I63" s="58" t="n"/>
      <c r="J63" s="59" t="n"/>
      <c r="K63" s="60" t="n"/>
      <c r="L63" s="65">
        <f>IF(J63="","",J63*K63)</f>
        <v/>
      </c>
      <c r="M63" s="59" t="n"/>
      <c r="N63" s="59" t="n"/>
      <c r="O63" s="59" t="n"/>
      <c r="P63" s="59" t="n"/>
      <c r="Q63" s="65">
        <f>IF(J63="","",J63+L63+M63+N63+O63-P63)</f>
        <v/>
      </c>
      <c r="R63" s="60" t="n"/>
      <c r="S63" s="62" t="n"/>
      <c r="T63" s="65">
        <f>IF(OR(Q63="",R63="",S63=""),"",Q63*R63*S63/12/2)</f>
        <v/>
      </c>
      <c r="U63" s="59" t="n"/>
      <c r="V63" s="59" t="n"/>
      <c r="W63" s="59" t="n"/>
      <c r="X63" s="60" t="n"/>
      <c r="Y63" s="65">
        <f>IF(OR(W63="",X63=""),"",W63*X63)</f>
        <v/>
      </c>
      <c r="Z63" s="66">
        <f>IF(OR(G63="",H63=""),"",IFERROR(DATEDIF(G63,H63,"m"),""))</f>
        <v/>
      </c>
      <c r="AA63" s="65">
        <f>IF(J63="","",J63+L63+M63+N63+O63+T63+U63+V63+Y63)</f>
        <v/>
      </c>
      <c r="AB63" s="65">
        <f>IF(OR(W63="",AA63=""),"",W63-AA63)</f>
        <v/>
      </c>
      <c r="AC63" s="65">
        <f>IF(AB63="","",IF(E63="Particulier",MAX(0,AB63*'Hypothèses'!$B$7+MAX(0,AB63)*'Hypothèses'!$B$6),IF(E63="SCI à l'IS",MAX(0,AB63*'Hypothèses'!$B$8),0)))</f>
        <v/>
      </c>
      <c r="AD63" s="65">
        <f>IF(OR(AB63="",AC63=""),"",AB63-AC63)</f>
        <v/>
      </c>
      <c r="AE63" s="67">
        <f>IF(OR(AD63="",AA63="",AA63=0),"",IFERROR(AD63/AA63,0))</f>
        <v/>
      </c>
      <c r="AF63" s="67">
        <f>IF(OR(AE63="",Z63="",Z63&lt;=0),"",IFERROR(AE63*12/Z63,0))</f>
        <v/>
      </c>
      <c r="AG63" s="65">
        <f>IF(OR(AA63="",AC63=""),"",AA63+AC63)</f>
        <v/>
      </c>
      <c r="AH63" s="16">
        <f>IF(AD63="","",IF(AD63&gt;0,"Projet rentable","À revoir"))</f>
        <v/>
      </c>
    </row>
    <row r="64">
      <c r="A64" s="2" t="n"/>
      <c r="B64" s="2" t="n"/>
      <c r="C64" s="3" t="n"/>
      <c r="D64" s="3" t="n"/>
      <c r="E64" s="3" t="n"/>
      <c r="F64" s="85" t="n"/>
      <c r="G64" s="85" t="n"/>
      <c r="H64" s="85" t="n"/>
      <c r="I64" s="58" t="n"/>
      <c r="J64" s="59" t="n"/>
      <c r="K64" s="60" t="n"/>
      <c r="L64" s="61">
        <f>IF(J64="","",J64*K64)</f>
        <v/>
      </c>
      <c r="M64" s="59" t="n"/>
      <c r="N64" s="59" t="n"/>
      <c r="O64" s="59" t="n"/>
      <c r="P64" s="59" t="n"/>
      <c r="Q64" s="61">
        <f>IF(J64="","",J64+L64+M64+N64+O64-P64)</f>
        <v/>
      </c>
      <c r="R64" s="60" t="n"/>
      <c r="S64" s="62" t="n"/>
      <c r="T64" s="61">
        <f>IF(OR(Q64="",R64="",S64=""),"",Q64*R64*S64/12/2)</f>
        <v/>
      </c>
      <c r="U64" s="59" t="n"/>
      <c r="V64" s="59" t="n"/>
      <c r="W64" s="59" t="n"/>
      <c r="X64" s="60" t="n"/>
      <c r="Y64" s="61">
        <f>IF(OR(W64="",X64=""),"",W64*X64)</f>
        <v/>
      </c>
      <c r="Z64" s="63">
        <f>IF(OR(G64="",H64=""),"",IFERROR(DATEDIF(G64,H64,"m"),""))</f>
        <v/>
      </c>
      <c r="AA64" s="61">
        <f>IF(J64="","",J64+L64+M64+N64+O64+T64+U64+V64+Y64)</f>
        <v/>
      </c>
      <c r="AB64" s="61">
        <f>IF(OR(W64="",AA64=""),"",W64-AA64)</f>
        <v/>
      </c>
      <c r="AC64" s="61">
        <f>IF(AB64="","",IF(E64="Particulier",MAX(0,AB64*'Hypothèses'!$B$7+MAX(0,AB64)*'Hypothèses'!$B$6),IF(E64="SCI à l'IS",MAX(0,AB64*'Hypothèses'!$B$8),0)))</f>
        <v/>
      </c>
      <c r="AD64" s="61">
        <f>IF(OR(AB64="",AC64=""),"",AB64-AC64)</f>
        <v/>
      </c>
      <c r="AE64" s="64">
        <f>IF(OR(AD64="",AA64="",AA64=0),"",IFERROR(AD64/AA64,0))</f>
        <v/>
      </c>
      <c r="AF64" s="64">
        <f>IF(OR(AE64="",Z64="",Z64&lt;=0),"",IFERROR(AE64*12/Z64,0))</f>
        <v/>
      </c>
      <c r="AG64" s="61">
        <f>IF(OR(AA64="",AC64=""),"",AA64+AC64)</f>
        <v/>
      </c>
      <c r="AH64" s="12">
        <f>IF(AD64="","",IF(AD64&gt;0,"Projet rentable","À revoir"))</f>
        <v/>
      </c>
    </row>
    <row r="65">
      <c r="A65" s="2" t="n"/>
      <c r="B65" s="2" t="n"/>
      <c r="C65" s="3" t="n"/>
      <c r="D65" s="3" t="n"/>
      <c r="E65" s="3" t="n"/>
      <c r="F65" s="85" t="n"/>
      <c r="G65" s="85" t="n"/>
      <c r="H65" s="85" t="n"/>
      <c r="I65" s="58" t="n"/>
      <c r="J65" s="59" t="n"/>
      <c r="K65" s="60" t="n"/>
      <c r="L65" s="65">
        <f>IF(J65="","",J65*K65)</f>
        <v/>
      </c>
      <c r="M65" s="59" t="n"/>
      <c r="N65" s="59" t="n"/>
      <c r="O65" s="59" t="n"/>
      <c r="P65" s="59" t="n"/>
      <c r="Q65" s="65">
        <f>IF(J65="","",J65+L65+M65+N65+O65-P65)</f>
        <v/>
      </c>
      <c r="R65" s="60" t="n"/>
      <c r="S65" s="62" t="n"/>
      <c r="T65" s="65">
        <f>IF(OR(Q65="",R65="",S65=""),"",Q65*R65*S65/12/2)</f>
        <v/>
      </c>
      <c r="U65" s="59" t="n"/>
      <c r="V65" s="59" t="n"/>
      <c r="W65" s="59" t="n"/>
      <c r="X65" s="60" t="n"/>
      <c r="Y65" s="65">
        <f>IF(OR(W65="",X65=""),"",W65*X65)</f>
        <v/>
      </c>
      <c r="Z65" s="66">
        <f>IF(OR(G65="",H65=""),"",IFERROR(DATEDIF(G65,H65,"m"),""))</f>
        <v/>
      </c>
      <c r="AA65" s="65">
        <f>IF(J65="","",J65+L65+M65+N65+O65+T65+U65+V65+Y65)</f>
        <v/>
      </c>
      <c r="AB65" s="65">
        <f>IF(OR(W65="",AA65=""),"",W65-AA65)</f>
        <v/>
      </c>
      <c r="AC65" s="65">
        <f>IF(AB65="","",IF(E65="Particulier",MAX(0,AB65*'Hypothèses'!$B$7+MAX(0,AB65)*'Hypothèses'!$B$6),IF(E65="SCI à l'IS",MAX(0,AB65*'Hypothèses'!$B$8),0)))</f>
        <v/>
      </c>
      <c r="AD65" s="65">
        <f>IF(OR(AB65="",AC65=""),"",AB65-AC65)</f>
        <v/>
      </c>
      <c r="AE65" s="67">
        <f>IF(OR(AD65="",AA65="",AA65=0),"",IFERROR(AD65/AA65,0))</f>
        <v/>
      </c>
      <c r="AF65" s="67">
        <f>IF(OR(AE65="",Z65="",Z65&lt;=0),"",IFERROR(AE65*12/Z65,0))</f>
        <v/>
      </c>
      <c r="AG65" s="65">
        <f>IF(OR(AA65="",AC65=""),"",AA65+AC65)</f>
        <v/>
      </c>
      <c r="AH65" s="16">
        <f>IF(AD65="","",IF(AD65&gt;0,"Projet rentable","À revoir"))</f>
        <v/>
      </c>
    </row>
    <row r="66">
      <c r="A66" s="2" t="n"/>
      <c r="B66" s="2" t="n"/>
      <c r="C66" s="3" t="n"/>
      <c r="D66" s="3" t="n"/>
      <c r="E66" s="3" t="n"/>
      <c r="F66" s="85" t="n"/>
      <c r="G66" s="85" t="n"/>
      <c r="H66" s="85" t="n"/>
      <c r="I66" s="58" t="n"/>
      <c r="J66" s="59" t="n"/>
      <c r="K66" s="60" t="n"/>
      <c r="L66" s="61">
        <f>IF(J66="","",J66*K66)</f>
        <v/>
      </c>
      <c r="M66" s="59" t="n"/>
      <c r="N66" s="59" t="n"/>
      <c r="O66" s="59" t="n"/>
      <c r="P66" s="59" t="n"/>
      <c r="Q66" s="61">
        <f>IF(J66="","",J66+L66+M66+N66+O66-P66)</f>
        <v/>
      </c>
      <c r="R66" s="60" t="n"/>
      <c r="S66" s="62" t="n"/>
      <c r="T66" s="61">
        <f>IF(OR(Q66="",R66="",S66=""),"",Q66*R66*S66/12/2)</f>
        <v/>
      </c>
      <c r="U66" s="59" t="n"/>
      <c r="V66" s="59" t="n"/>
      <c r="W66" s="59" t="n"/>
      <c r="X66" s="60" t="n"/>
      <c r="Y66" s="61">
        <f>IF(OR(W66="",X66=""),"",W66*X66)</f>
        <v/>
      </c>
      <c r="Z66" s="63">
        <f>IF(OR(G66="",H66=""),"",IFERROR(DATEDIF(G66,H66,"m"),""))</f>
        <v/>
      </c>
      <c r="AA66" s="61">
        <f>IF(J66="","",J66+L66+M66+N66+O66+T66+U66+V66+Y66)</f>
        <v/>
      </c>
      <c r="AB66" s="61">
        <f>IF(OR(W66="",AA66=""),"",W66-AA66)</f>
        <v/>
      </c>
      <c r="AC66" s="61">
        <f>IF(AB66="","",IF(E66="Particulier",MAX(0,AB66*'Hypothèses'!$B$7+MAX(0,AB66)*'Hypothèses'!$B$6),IF(E66="SCI à l'IS",MAX(0,AB66*'Hypothèses'!$B$8),0)))</f>
        <v/>
      </c>
      <c r="AD66" s="61">
        <f>IF(OR(AB66="",AC66=""),"",AB66-AC66)</f>
        <v/>
      </c>
      <c r="AE66" s="64">
        <f>IF(OR(AD66="",AA66="",AA66=0),"",IFERROR(AD66/AA66,0))</f>
        <v/>
      </c>
      <c r="AF66" s="64">
        <f>IF(OR(AE66="",Z66="",Z66&lt;=0),"",IFERROR(AE66*12/Z66,0))</f>
        <v/>
      </c>
      <c r="AG66" s="61">
        <f>IF(OR(AA66="",AC66=""),"",AA66+AC66)</f>
        <v/>
      </c>
      <c r="AH66" s="12">
        <f>IF(AD66="","",IF(AD66&gt;0,"Projet rentable","À revoir"))</f>
        <v/>
      </c>
    </row>
    <row r="67">
      <c r="A67" s="2" t="n"/>
      <c r="B67" s="2" t="n"/>
      <c r="C67" s="3" t="n"/>
      <c r="D67" s="3" t="n"/>
      <c r="E67" s="3" t="n"/>
      <c r="F67" s="85" t="n"/>
      <c r="G67" s="85" t="n"/>
      <c r="H67" s="85" t="n"/>
      <c r="I67" s="58" t="n"/>
      <c r="J67" s="59" t="n"/>
      <c r="K67" s="60" t="n"/>
      <c r="L67" s="65">
        <f>IF(J67="","",J67*K67)</f>
        <v/>
      </c>
      <c r="M67" s="59" t="n"/>
      <c r="N67" s="59" t="n"/>
      <c r="O67" s="59" t="n"/>
      <c r="P67" s="59" t="n"/>
      <c r="Q67" s="65">
        <f>IF(J67="","",J67+L67+M67+N67+O67-P67)</f>
        <v/>
      </c>
      <c r="R67" s="60" t="n"/>
      <c r="S67" s="62" t="n"/>
      <c r="T67" s="65">
        <f>IF(OR(Q67="",R67="",S67=""),"",Q67*R67*S67/12/2)</f>
        <v/>
      </c>
      <c r="U67" s="59" t="n"/>
      <c r="V67" s="59" t="n"/>
      <c r="W67" s="59" t="n"/>
      <c r="X67" s="60" t="n"/>
      <c r="Y67" s="65">
        <f>IF(OR(W67="",X67=""),"",W67*X67)</f>
        <v/>
      </c>
      <c r="Z67" s="66">
        <f>IF(OR(G67="",H67=""),"",IFERROR(DATEDIF(G67,H67,"m"),""))</f>
        <v/>
      </c>
      <c r="AA67" s="65">
        <f>IF(J67="","",J67+L67+M67+N67+O67+T67+U67+V67+Y67)</f>
        <v/>
      </c>
      <c r="AB67" s="65">
        <f>IF(OR(W67="",AA67=""),"",W67-AA67)</f>
        <v/>
      </c>
      <c r="AC67" s="65">
        <f>IF(AB67="","",IF(E67="Particulier",MAX(0,AB67*'Hypothèses'!$B$7+MAX(0,AB67)*'Hypothèses'!$B$6),IF(E67="SCI à l'IS",MAX(0,AB67*'Hypothèses'!$B$8),0)))</f>
        <v/>
      </c>
      <c r="AD67" s="65">
        <f>IF(OR(AB67="",AC67=""),"",AB67-AC67)</f>
        <v/>
      </c>
      <c r="AE67" s="67">
        <f>IF(OR(AD67="",AA67="",AA67=0),"",IFERROR(AD67/AA67,0))</f>
        <v/>
      </c>
      <c r="AF67" s="67">
        <f>IF(OR(AE67="",Z67="",Z67&lt;=0),"",IFERROR(AE67*12/Z67,0))</f>
        <v/>
      </c>
      <c r="AG67" s="65">
        <f>IF(OR(AA67="",AC67=""),"",AA67+AC67)</f>
        <v/>
      </c>
      <c r="AH67" s="16">
        <f>IF(AD67="","",IF(AD67&gt;0,"Projet rentable","À revoir"))</f>
        <v/>
      </c>
    </row>
    <row r="68">
      <c r="A68" s="2" t="n"/>
      <c r="B68" s="2" t="n"/>
      <c r="C68" s="3" t="n"/>
      <c r="D68" s="3" t="n"/>
      <c r="E68" s="3" t="n"/>
      <c r="F68" s="85" t="n"/>
      <c r="G68" s="85" t="n"/>
      <c r="H68" s="85" t="n"/>
      <c r="I68" s="58" t="n"/>
      <c r="J68" s="59" t="n"/>
      <c r="K68" s="60" t="n"/>
      <c r="L68" s="61">
        <f>IF(J68="","",J68*K68)</f>
        <v/>
      </c>
      <c r="M68" s="59" t="n"/>
      <c r="N68" s="59" t="n"/>
      <c r="O68" s="59" t="n"/>
      <c r="P68" s="59" t="n"/>
      <c r="Q68" s="61">
        <f>IF(J68="","",J68+L68+M68+N68+O68-P68)</f>
        <v/>
      </c>
      <c r="R68" s="60" t="n"/>
      <c r="S68" s="62" t="n"/>
      <c r="T68" s="61">
        <f>IF(OR(Q68="",R68="",S68=""),"",Q68*R68*S68/12/2)</f>
        <v/>
      </c>
      <c r="U68" s="59" t="n"/>
      <c r="V68" s="59" t="n"/>
      <c r="W68" s="59" t="n"/>
      <c r="X68" s="60" t="n"/>
      <c r="Y68" s="61">
        <f>IF(OR(W68="",X68=""),"",W68*X68)</f>
        <v/>
      </c>
      <c r="Z68" s="63">
        <f>IF(OR(G68="",H68=""),"",IFERROR(DATEDIF(G68,H68,"m"),""))</f>
        <v/>
      </c>
      <c r="AA68" s="61">
        <f>IF(J68="","",J68+L68+M68+N68+O68+T68+U68+V68+Y68)</f>
        <v/>
      </c>
      <c r="AB68" s="61">
        <f>IF(OR(W68="",AA68=""),"",W68-AA68)</f>
        <v/>
      </c>
      <c r="AC68" s="61">
        <f>IF(AB68="","",IF(E68="Particulier",MAX(0,AB68*'Hypothèses'!$B$7+MAX(0,AB68)*'Hypothèses'!$B$6),IF(E68="SCI à l'IS",MAX(0,AB68*'Hypothèses'!$B$8),0)))</f>
        <v/>
      </c>
      <c r="AD68" s="61">
        <f>IF(OR(AB68="",AC68=""),"",AB68-AC68)</f>
        <v/>
      </c>
      <c r="AE68" s="64">
        <f>IF(OR(AD68="",AA68="",AA68=0),"",IFERROR(AD68/AA68,0))</f>
        <v/>
      </c>
      <c r="AF68" s="64">
        <f>IF(OR(AE68="",Z68="",Z68&lt;=0),"",IFERROR(AE68*12/Z68,0))</f>
        <v/>
      </c>
      <c r="AG68" s="61">
        <f>IF(OR(AA68="",AC68=""),"",AA68+AC68)</f>
        <v/>
      </c>
      <c r="AH68" s="12">
        <f>IF(AD68="","",IF(AD68&gt;0,"Projet rentable","À revoir"))</f>
        <v/>
      </c>
    </row>
    <row r="69">
      <c r="A69" s="2" t="n"/>
      <c r="B69" s="2" t="n"/>
      <c r="C69" s="3" t="n"/>
      <c r="D69" s="3" t="n"/>
      <c r="E69" s="3" t="n"/>
      <c r="F69" s="85" t="n"/>
      <c r="G69" s="85" t="n"/>
      <c r="H69" s="85" t="n"/>
      <c r="I69" s="58" t="n"/>
      <c r="J69" s="59" t="n"/>
      <c r="K69" s="60" t="n"/>
      <c r="L69" s="65">
        <f>IF(J69="","",J69*K69)</f>
        <v/>
      </c>
      <c r="M69" s="59" t="n"/>
      <c r="N69" s="59" t="n"/>
      <c r="O69" s="59" t="n"/>
      <c r="P69" s="59" t="n"/>
      <c r="Q69" s="65">
        <f>IF(J69="","",J69+L69+M69+N69+O69-P69)</f>
        <v/>
      </c>
      <c r="R69" s="60" t="n"/>
      <c r="S69" s="62" t="n"/>
      <c r="T69" s="65">
        <f>IF(OR(Q69="",R69="",S69=""),"",Q69*R69*S69/12/2)</f>
        <v/>
      </c>
      <c r="U69" s="59" t="n"/>
      <c r="V69" s="59" t="n"/>
      <c r="W69" s="59" t="n"/>
      <c r="X69" s="60" t="n"/>
      <c r="Y69" s="65">
        <f>IF(OR(W69="",X69=""),"",W69*X69)</f>
        <v/>
      </c>
      <c r="Z69" s="66">
        <f>IF(OR(G69="",H69=""),"",IFERROR(DATEDIF(G69,H69,"m"),""))</f>
        <v/>
      </c>
      <c r="AA69" s="65">
        <f>IF(J69="","",J69+L69+M69+N69+O69+T69+U69+V69+Y69)</f>
        <v/>
      </c>
      <c r="AB69" s="65">
        <f>IF(OR(W69="",AA69=""),"",W69-AA69)</f>
        <v/>
      </c>
      <c r="AC69" s="65">
        <f>IF(AB69="","",IF(E69="Particulier",MAX(0,AB69*'Hypothèses'!$B$7+MAX(0,AB69)*'Hypothèses'!$B$6),IF(E69="SCI à l'IS",MAX(0,AB69*'Hypothèses'!$B$8),0)))</f>
        <v/>
      </c>
      <c r="AD69" s="65">
        <f>IF(OR(AB69="",AC69=""),"",AB69-AC69)</f>
        <v/>
      </c>
      <c r="AE69" s="67">
        <f>IF(OR(AD69="",AA69="",AA69=0),"",IFERROR(AD69/AA69,0))</f>
        <v/>
      </c>
      <c r="AF69" s="67">
        <f>IF(OR(AE69="",Z69="",Z69&lt;=0),"",IFERROR(AE69*12/Z69,0))</f>
        <v/>
      </c>
      <c r="AG69" s="65">
        <f>IF(OR(AA69="",AC69=""),"",AA69+AC69)</f>
        <v/>
      </c>
      <c r="AH69" s="16">
        <f>IF(AD69="","",IF(AD69&gt;0,"Projet rentable","À revoir"))</f>
        <v/>
      </c>
    </row>
    <row r="70">
      <c r="A70" s="2" t="n"/>
      <c r="B70" s="2" t="n"/>
      <c r="C70" s="3" t="n"/>
      <c r="D70" s="3" t="n"/>
      <c r="E70" s="3" t="n"/>
      <c r="F70" s="85" t="n"/>
      <c r="G70" s="85" t="n"/>
      <c r="H70" s="85" t="n"/>
      <c r="I70" s="58" t="n"/>
      <c r="J70" s="59" t="n"/>
      <c r="K70" s="60" t="n"/>
      <c r="L70" s="61">
        <f>IF(J70="","",J70*K70)</f>
        <v/>
      </c>
      <c r="M70" s="59" t="n"/>
      <c r="N70" s="59" t="n"/>
      <c r="O70" s="59" t="n"/>
      <c r="P70" s="59" t="n"/>
      <c r="Q70" s="61">
        <f>IF(J70="","",J70+L70+M70+N70+O70-P70)</f>
        <v/>
      </c>
      <c r="R70" s="60" t="n"/>
      <c r="S70" s="62" t="n"/>
      <c r="T70" s="61">
        <f>IF(OR(Q70="",R70="",S70=""),"",Q70*R70*S70/12/2)</f>
        <v/>
      </c>
      <c r="U70" s="59" t="n"/>
      <c r="V70" s="59" t="n"/>
      <c r="W70" s="59" t="n"/>
      <c r="X70" s="60" t="n"/>
      <c r="Y70" s="61">
        <f>IF(OR(W70="",X70=""),"",W70*X70)</f>
        <v/>
      </c>
      <c r="Z70" s="63">
        <f>IF(OR(G70="",H70=""),"",IFERROR(DATEDIF(G70,H70,"m"),""))</f>
        <v/>
      </c>
      <c r="AA70" s="61">
        <f>IF(J70="","",J70+L70+M70+N70+O70+T70+U70+V70+Y70)</f>
        <v/>
      </c>
      <c r="AB70" s="61">
        <f>IF(OR(W70="",AA70=""),"",W70-AA70)</f>
        <v/>
      </c>
      <c r="AC70" s="61">
        <f>IF(AB70="","",IF(E70="Particulier",MAX(0,AB70*'Hypothèses'!$B$7+MAX(0,AB70)*'Hypothèses'!$B$6),IF(E70="SCI à l'IS",MAX(0,AB70*'Hypothèses'!$B$8),0)))</f>
        <v/>
      </c>
      <c r="AD70" s="61">
        <f>IF(OR(AB70="",AC70=""),"",AB70-AC70)</f>
        <v/>
      </c>
      <c r="AE70" s="64">
        <f>IF(OR(AD70="",AA70="",AA70=0),"",IFERROR(AD70/AA70,0))</f>
        <v/>
      </c>
      <c r="AF70" s="64">
        <f>IF(OR(AE70="",Z70="",Z70&lt;=0),"",IFERROR(AE70*12/Z70,0))</f>
        <v/>
      </c>
      <c r="AG70" s="61">
        <f>IF(OR(AA70="",AC70=""),"",AA70+AC70)</f>
        <v/>
      </c>
      <c r="AH70" s="12">
        <f>IF(AD70="","",IF(AD70&gt;0,"Projet rentable","À revoir"))</f>
        <v/>
      </c>
    </row>
    <row r="71">
      <c r="A71" s="2" t="n"/>
      <c r="B71" s="2" t="n"/>
      <c r="C71" s="3" t="n"/>
      <c r="D71" s="3" t="n"/>
      <c r="E71" s="3" t="n"/>
      <c r="F71" s="85" t="n"/>
      <c r="G71" s="85" t="n"/>
      <c r="H71" s="85" t="n"/>
      <c r="I71" s="58" t="n"/>
      <c r="J71" s="59" t="n"/>
      <c r="K71" s="60" t="n"/>
      <c r="L71" s="65">
        <f>IF(J71="","",J71*K71)</f>
        <v/>
      </c>
      <c r="M71" s="59" t="n"/>
      <c r="N71" s="59" t="n"/>
      <c r="O71" s="59" t="n"/>
      <c r="P71" s="59" t="n"/>
      <c r="Q71" s="65">
        <f>IF(J71="","",J71+L71+M71+N71+O71-P71)</f>
        <v/>
      </c>
      <c r="R71" s="60" t="n"/>
      <c r="S71" s="62" t="n"/>
      <c r="T71" s="65">
        <f>IF(OR(Q71="",R71="",S71=""),"",Q71*R71*S71/12/2)</f>
        <v/>
      </c>
      <c r="U71" s="59" t="n"/>
      <c r="V71" s="59" t="n"/>
      <c r="W71" s="59" t="n"/>
      <c r="X71" s="60" t="n"/>
      <c r="Y71" s="65">
        <f>IF(OR(W71="",X71=""),"",W71*X71)</f>
        <v/>
      </c>
      <c r="Z71" s="66">
        <f>IF(OR(G71="",H71=""),"",IFERROR(DATEDIF(G71,H71,"m"),""))</f>
        <v/>
      </c>
      <c r="AA71" s="65">
        <f>IF(J71="","",J71+L71+M71+N71+O71+T71+U71+V71+Y71)</f>
        <v/>
      </c>
      <c r="AB71" s="65">
        <f>IF(OR(W71="",AA71=""),"",W71-AA71)</f>
        <v/>
      </c>
      <c r="AC71" s="65">
        <f>IF(AB71="","",IF(E71="Particulier",MAX(0,AB71*'Hypothèses'!$B$7+MAX(0,AB71)*'Hypothèses'!$B$6),IF(E71="SCI à l'IS",MAX(0,AB71*'Hypothèses'!$B$8),0)))</f>
        <v/>
      </c>
      <c r="AD71" s="65">
        <f>IF(OR(AB71="",AC71=""),"",AB71-AC71)</f>
        <v/>
      </c>
      <c r="AE71" s="67">
        <f>IF(OR(AD71="",AA71="",AA71=0),"",IFERROR(AD71/AA71,0))</f>
        <v/>
      </c>
      <c r="AF71" s="67">
        <f>IF(OR(AE71="",Z71="",Z71&lt;=0),"",IFERROR(AE71*12/Z71,0))</f>
        <v/>
      </c>
      <c r="AG71" s="65">
        <f>IF(OR(AA71="",AC71=""),"",AA71+AC71)</f>
        <v/>
      </c>
      <c r="AH71" s="16">
        <f>IF(AD71="","",IF(AD71&gt;0,"Projet rentable","À revoir"))</f>
        <v/>
      </c>
    </row>
    <row r="72">
      <c r="A72" s="2" t="n"/>
      <c r="B72" s="2" t="n"/>
      <c r="C72" s="3" t="n"/>
      <c r="D72" s="3" t="n"/>
      <c r="E72" s="3" t="n"/>
      <c r="F72" s="85" t="n"/>
      <c r="G72" s="85" t="n"/>
      <c r="H72" s="85" t="n"/>
      <c r="I72" s="58" t="n"/>
      <c r="J72" s="59" t="n"/>
      <c r="K72" s="60" t="n"/>
      <c r="L72" s="61">
        <f>IF(J72="","",J72*K72)</f>
        <v/>
      </c>
      <c r="M72" s="59" t="n"/>
      <c r="N72" s="59" t="n"/>
      <c r="O72" s="59" t="n"/>
      <c r="P72" s="59" t="n"/>
      <c r="Q72" s="61">
        <f>IF(J72="","",J72+L72+M72+N72+O72-P72)</f>
        <v/>
      </c>
      <c r="R72" s="60" t="n"/>
      <c r="S72" s="62" t="n"/>
      <c r="T72" s="61">
        <f>IF(OR(Q72="",R72="",S72=""),"",Q72*R72*S72/12/2)</f>
        <v/>
      </c>
      <c r="U72" s="59" t="n"/>
      <c r="V72" s="59" t="n"/>
      <c r="W72" s="59" t="n"/>
      <c r="X72" s="60" t="n"/>
      <c r="Y72" s="61">
        <f>IF(OR(W72="",X72=""),"",W72*X72)</f>
        <v/>
      </c>
      <c r="Z72" s="63">
        <f>IF(OR(G72="",H72=""),"",IFERROR(DATEDIF(G72,H72,"m"),""))</f>
        <v/>
      </c>
      <c r="AA72" s="61">
        <f>IF(J72="","",J72+L72+M72+N72+O72+T72+U72+V72+Y72)</f>
        <v/>
      </c>
      <c r="AB72" s="61">
        <f>IF(OR(W72="",AA72=""),"",W72-AA72)</f>
        <v/>
      </c>
      <c r="AC72" s="61">
        <f>IF(AB72="","",IF(E72="Particulier",MAX(0,AB72*'Hypothèses'!$B$7+MAX(0,AB72)*'Hypothèses'!$B$6),IF(E72="SCI à l'IS",MAX(0,AB72*'Hypothèses'!$B$8),0)))</f>
        <v/>
      </c>
      <c r="AD72" s="61">
        <f>IF(OR(AB72="",AC72=""),"",AB72-AC72)</f>
        <v/>
      </c>
      <c r="AE72" s="64">
        <f>IF(OR(AD72="",AA72="",AA72=0),"",IFERROR(AD72/AA72,0))</f>
        <v/>
      </c>
      <c r="AF72" s="64">
        <f>IF(OR(AE72="",Z72="",Z72&lt;=0),"",IFERROR(AE72*12/Z72,0))</f>
        <v/>
      </c>
      <c r="AG72" s="61">
        <f>IF(OR(AA72="",AC72=""),"",AA72+AC72)</f>
        <v/>
      </c>
      <c r="AH72" s="12">
        <f>IF(AD72="","",IF(AD72&gt;0,"Projet rentable","À revoir"))</f>
        <v/>
      </c>
    </row>
    <row r="73">
      <c r="A73" s="2" t="n"/>
      <c r="B73" s="2" t="n"/>
      <c r="C73" s="3" t="n"/>
      <c r="D73" s="3" t="n"/>
      <c r="E73" s="3" t="n"/>
      <c r="F73" s="85" t="n"/>
      <c r="G73" s="85" t="n"/>
      <c r="H73" s="85" t="n"/>
      <c r="I73" s="58" t="n"/>
      <c r="J73" s="59" t="n"/>
      <c r="K73" s="60" t="n"/>
      <c r="L73" s="65">
        <f>IF(J73="","",J73*K73)</f>
        <v/>
      </c>
      <c r="M73" s="59" t="n"/>
      <c r="N73" s="59" t="n"/>
      <c r="O73" s="59" t="n"/>
      <c r="P73" s="59" t="n"/>
      <c r="Q73" s="65">
        <f>IF(J73="","",J73+L73+M73+N73+O73-P73)</f>
        <v/>
      </c>
      <c r="R73" s="60" t="n"/>
      <c r="S73" s="62" t="n"/>
      <c r="T73" s="65">
        <f>IF(OR(Q73="",R73="",S73=""),"",Q73*R73*S73/12/2)</f>
        <v/>
      </c>
      <c r="U73" s="59" t="n"/>
      <c r="V73" s="59" t="n"/>
      <c r="W73" s="59" t="n"/>
      <c r="X73" s="60" t="n"/>
      <c r="Y73" s="65">
        <f>IF(OR(W73="",X73=""),"",W73*X73)</f>
        <v/>
      </c>
      <c r="Z73" s="66">
        <f>IF(OR(G73="",H73=""),"",IFERROR(DATEDIF(G73,H73,"m"),""))</f>
        <v/>
      </c>
      <c r="AA73" s="65">
        <f>IF(J73="","",J73+L73+M73+N73+O73+T73+U73+V73+Y73)</f>
        <v/>
      </c>
      <c r="AB73" s="65">
        <f>IF(OR(W73="",AA73=""),"",W73-AA73)</f>
        <v/>
      </c>
      <c r="AC73" s="65">
        <f>IF(AB73="","",IF(E73="Particulier",MAX(0,AB73*'Hypothèses'!$B$7+MAX(0,AB73)*'Hypothèses'!$B$6),IF(E73="SCI à l'IS",MAX(0,AB73*'Hypothèses'!$B$8),0)))</f>
        <v/>
      </c>
      <c r="AD73" s="65">
        <f>IF(OR(AB73="",AC73=""),"",AB73-AC73)</f>
        <v/>
      </c>
      <c r="AE73" s="67">
        <f>IF(OR(AD73="",AA73="",AA73=0),"",IFERROR(AD73/AA73,0))</f>
        <v/>
      </c>
      <c r="AF73" s="67">
        <f>IF(OR(AE73="",Z73="",Z73&lt;=0),"",IFERROR(AE73*12/Z73,0))</f>
        <v/>
      </c>
      <c r="AG73" s="65">
        <f>IF(OR(AA73="",AC73=""),"",AA73+AC73)</f>
        <v/>
      </c>
      <c r="AH73" s="16">
        <f>IF(AD73="","",IF(AD73&gt;0,"Projet rentable","À revoir"))</f>
        <v/>
      </c>
    </row>
    <row r="74">
      <c r="A74" s="2" t="n"/>
      <c r="B74" s="2" t="n"/>
      <c r="C74" s="3" t="n"/>
      <c r="D74" s="3" t="n"/>
      <c r="E74" s="3" t="n"/>
      <c r="F74" s="85" t="n"/>
      <c r="G74" s="85" t="n"/>
      <c r="H74" s="85" t="n"/>
      <c r="I74" s="58" t="n"/>
      <c r="J74" s="59" t="n"/>
      <c r="K74" s="60" t="n"/>
      <c r="L74" s="61">
        <f>IF(J74="","",J74*K74)</f>
        <v/>
      </c>
      <c r="M74" s="59" t="n"/>
      <c r="N74" s="59" t="n"/>
      <c r="O74" s="59" t="n"/>
      <c r="P74" s="59" t="n"/>
      <c r="Q74" s="61">
        <f>IF(J74="","",J74+L74+M74+N74+O74-P74)</f>
        <v/>
      </c>
      <c r="R74" s="60" t="n"/>
      <c r="S74" s="62" t="n"/>
      <c r="T74" s="61">
        <f>IF(OR(Q74="",R74="",S74=""),"",Q74*R74*S74/12/2)</f>
        <v/>
      </c>
      <c r="U74" s="59" t="n"/>
      <c r="V74" s="59" t="n"/>
      <c r="W74" s="59" t="n"/>
      <c r="X74" s="60" t="n"/>
      <c r="Y74" s="61">
        <f>IF(OR(W74="",X74=""),"",W74*X74)</f>
        <v/>
      </c>
      <c r="Z74" s="63">
        <f>IF(OR(G74="",H74=""),"",IFERROR(DATEDIF(G74,H74,"m"),""))</f>
        <v/>
      </c>
      <c r="AA74" s="61">
        <f>IF(J74="","",J74+L74+M74+N74+O74+T74+U74+V74+Y74)</f>
        <v/>
      </c>
      <c r="AB74" s="61">
        <f>IF(OR(W74="",AA74=""),"",W74-AA74)</f>
        <v/>
      </c>
      <c r="AC74" s="61">
        <f>IF(AB74="","",IF(E74="Particulier",MAX(0,AB74*'Hypothèses'!$B$7+MAX(0,AB74)*'Hypothèses'!$B$6),IF(E74="SCI à l'IS",MAX(0,AB74*'Hypothèses'!$B$8),0)))</f>
        <v/>
      </c>
      <c r="AD74" s="61">
        <f>IF(OR(AB74="",AC74=""),"",AB74-AC74)</f>
        <v/>
      </c>
      <c r="AE74" s="64">
        <f>IF(OR(AD74="",AA74="",AA74=0),"",IFERROR(AD74/AA74,0))</f>
        <v/>
      </c>
      <c r="AF74" s="64">
        <f>IF(OR(AE74="",Z74="",Z74&lt;=0),"",IFERROR(AE74*12/Z74,0))</f>
        <v/>
      </c>
      <c r="AG74" s="61">
        <f>IF(OR(AA74="",AC74=""),"",AA74+AC74)</f>
        <v/>
      </c>
      <c r="AH74" s="12">
        <f>IF(AD74="","",IF(AD74&gt;0,"Projet rentable","À revoir"))</f>
        <v/>
      </c>
    </row>
    <row r="75">
      <c r="A75" s="2" t="n"/>
      <c r="B75" s="2" t="n"/>
      <c r="C75" s="3" t="n"/>
      <c r="D75" s="3" t="n"/>
      <c r="E75" s="3" t="n"/>
      <c r="F75" s="85" t="n"/>
      <c r="G75" s="85" t="n"/>
      <c r="H75" s="85" t="n"/>
      <c r="I75" s="58" t="n"/>
      <c r="J75" s="59" t="n"/>
      <c r="K75" s="60" t="n"/>
      <c r="L75" s="65">
        <f>IF(J75="","",J75*K75)</f>
        <v/>
      </c>
      <c r="M75" s="59" t="n"/>
      <c r="N75" s="59" t="n"/>
      <c r="O75" s="59" t="n"/>
      <c r="P75" s="59" t="n"/>
      <c r="Q75" s="65">
        <f>IF(J75="","",J75+L75+M75+N75+O75-P75)</f>
        <v/>
      </c>
      <c r="R75" s="60" t="n"/>
      <c r="S75" s="62" t="n"/>
      <c r="T75" s="65">
        <f>IF(OR(Q75="",R75="",S75=""),"",Q75*R75*S75/12/2)</f>
        <v/>
      </c>
      <c r="U75" s="59" t="n"/>
      <c r="V75" s="59" t="n"/>
      <c r="W75" s="59" t="n"/>
      <c r="X75" s="60" t="n"/>
      <c r="Y75" s="65">
        <f>IF(OR(W75="",X75=""),"",W75*X75)</f>
        <v/>
      </c>
      <c r="Z75" s="66">
        <f>IF(OR(G75="",H75=""),"",IFERROR(DATEDIF(G75,H75,"m"),""))</f>
        <v/>
      </c>
      <c r="AA75" s="65">
        <f>IF(J75="","",J75+L75+M75+N75+O75+T75+U75+V75+Y75)</f>
        <v/>
      </c>
      <c r="AB75" s="65">
        <f>IF(OR(W75="",AA75=""),"",W75-AA75)</f>
        <v/>
      </c>
      <c r="AC75" s="65">
        <f>IF(AB75="","",IF(E75="Particulier",MAX(0,AB75*'Hypothèses'!$B$7+MAX(0,AB75)*'Hypothèses'!$B$6),IF(E75="SCI à l'IS",MAX(0,AB75*'Hypothèses'!$B$8),0)))</f>
        <v/>
      </c>
      <c r="AD75" s="65">
        <f>IF(OR(AB75="",AC75=""),"",AB75-AC75)</f>
        <v/>
      </c>
      <c r="AE75" s="67">
        <f>IF(OR(AD75="",AA75="",AA75=0),"",IFERROR(AD75/AA75,0))</f>
        <v/>
      </c>
      <c r="AF75" s="67">
        <f>IF(OR(AE75="",Z75="",Z75&lt;=0),"",IFERROR(AE75*12/Z75,0))</f>
        <v/>
      </c>
      <c r="AG75" s="65">
        <f>IF(OR(AA75="",AC75=""),"",AA75+AC75)</f>
        <v/>
      </c>
      <c r="AH75" s="16">
        <f>IF(AD75="","",IF(AD75&gt;0,"Projet rentable","À revoir"))</f>
        <v/>
      </c>
    </row>
    <row r="76">
      <c r="A76" s="2" t="n"/>
      <c r="B76" s="2" t="n"/>
      <c r="C76" s="3" t="n"/>
      <c r="D76" s="3" t="n"/>
      <c r="E76" s="3" t="n"/>
      <c r="F76" s="85" t="n"/>
      <c r="G76" s="85" t="n"/>
      <c r="H76" s="85" t="n"/>
      <c r="I76" s="58" t="n"/>
      <c r="J76" s="59" t="n"/>
      <c r="K76" s="60" t="n"/>
      <c r="L76" s="61">
        <f>IF(J76="","",J76*K76)</f>
        <v/>
      </c>
      <c r="M76" s="59" t="n"/>
      <c r="N76" s="59" t="n"/>
      <c r="O76" s="59" t="n"/>
      <c r="P76" s="59" t="n"/>
      <c r="Q76" s="61">
        <f>IF(J76="","",J76+L76+M76+N76+O76-P76)</f>
        <v/>
      </c>
      <c r="R76" s="60" t="n"/>
      <c r="S76" s="62" t="n"/>
      <c r="T76" s="61">
        <f>IF(OR(Q76="",R76="",S76=""),"",Q76*R76*S76/12/2)</f>
        <v/>
      </c>
      <c r="U76" s="59" t="n"/>
      <c r="V76" s="59" t="n"/>
      <c r="W76" s="59" t="n"/>
      <c r="X76" s="60" t="n"/>
      <c r="Y76" s="61">
        <f>IF(OR(W76="",X76=""),"",W76*X76)</f>
        <v/>
      </c>
      <c r="Z76" s="63">
        <f>IF(OR(G76="",H76=""),"",IFERROR(DATEDIF(G76,H76,"m"),""))</f>
        <v/>
      </c>
      <c r="AA76" s="61">
        <f>IF(J76="","",J76+L76+M76+N76+O76+T76+U76+V76+Y76)</f>
        <v/>
      </c>
      <c r="AB76" s="61">
        <f>IF(OR(W76="",AA76=""),"",W76-AA76)</f>
        <v/>
      </c>
      <c r="AC76" s="61">
        <f>IF(AB76="","",IF(E76="Particulier",MAX(0,AB76*'Hypothèses'!$B$7+MAX(0,AB76)*'Hypothèses'!$B$6),IF(E76="SCI à l'IS",MAX(0,AB76*'Hypothèses'!$B$8),0)))</f>
        <v/>
      </c>
      <c r="AD76" s="61">
        <f>IF(OR(AB76="",AC76=""),"",AB76-AC76)</f>
        <v/>
      </c>
      <c r="AE76" s="64">
        <f>IF(OR(AD76="",AA76="",AA76=0),"",IFERROR(AD76/AA76,0))</f>
        <v/>
      </c>
      <c r="AF76" s="64">
        <f>IF(OR(AE76="",Z76="",Z76&lt;=0),"",IFERROR(AE76*12/Z76,0))</f>
        <v/>
      </c>
      <c r="AG76" s="61">
        <f>IF(OR(AA76="",AC76=""),"",AA76+AC76)</f>
        <v/>
      </c>
      <c r="AH76" s="12">
        <f>IF(AD76="","",IF(AD76&gt;0,"Projet rentable","À revoir"))</f>
        <v/>
      </c>
    </row>
    <row r="77">
      <c r="A77" s="2" t="n"/>
      <c r="B77" s="2" t="n"/>
      <c r="C77" s="3" t="n"/>
      <c r="D77" s="3" t="n"/>
      <c r="E77" s="3" t="n"/>
      <c r="F77" s="85" t="n"/>
      <c r="G77" s="85" t="n"/>
      <c r="H77" s="85" t="n"/>
      <c r="I77" s="58" t="n"/>
      <c r="J77" s="59" t="n"/>
      <c r="K77" s="60" t="n"/>
      <c r="L77" s="65">
        <f>IF(J77="","",J77*K77)</f>
        <v/>
      </c>
      <c r="M77" s="59" t="n"/>
      <c r="N77" s="59" t="n"/>
      <c r="O77" s="59" t="n"/>
      <c r="P77" s="59" t="n"/>
      <c r="Q77" s="65">
        <f>IF(J77="","",J77+L77+M77+N77+O77-P77)</f>
        <v/>
      </c>
      <c r="R77" s="60" t="n"/>
      <c r="S77" s="62" t="n"/>
      <c r="T77" s="65">
        <f>IF(OR(Q77="",R77="",S77=""),"",Q77*R77*S77/12/2)</f>
        <v/>
      </c>
      <c r="U77" s="59" t="n"/>
      <c r="V77" s="59" t="n"/>
      <c r="W77" s="59" t="n"/>
      <c r="X77" s="60" t="n"/>
      <c r="Y77" s="65">
        <f>IF(OR(W77="",X77=""),"",W77*X77)</f>
        <v/>
      </c>
      <c r="Z77" s="66">
        <f>IF(OR(G77="",H77=""),"",IFERROR(DATEDIF(G77,H77,"m"),""))</f>
        <v/>
      </c>
      <c r="AA77" s="65">
        <f>IF(J77="","",J77+L77+M77+N77+O77+T77+U77+V77+Y77)</f>
        <v/>
      </c>
      <c r="AB77" s="65">
        <f>IF(OR(W77="",AA77=""),"",W77-AA77)</f>
        <v/>
      </c>
      <c r="AC77" s="65">
        <f>IF(AB77="","",IF(E77="Particulier",MAX(0,AB77*'Hypothèses'!$B$7+MAX(0,AB77)*'Hypothèses'!$B$6),IF(E77="SCI à l'IS",MAX(0,AB77*'Hypothèses'!$B$8),0)))</f>
        <v/>
      </c>
      <c r="AD77" s="65">
        <f>IF(OR(AB77="",AC77=""),"",AB77-AC77)</f>
        <v/>
      </c>
      <c r="AE77" s="67">
        <f>IF(OR(AD77="",AA77="",AA77=0),"",IFERROR(AD77/AA77,0))</f>
        <v/>
      </c>
      <c r="AF77" s="67">
        <f>IF(OR(AE77="",Z77="",Z77&lt;=0),"",IFERROR(AE77*12/Z77,0))</f>
        <v/>
      </c>
      <c r="AG77" s="65">
        <f>IF(OR(AA77="",AC77=""),"",AA77+AC77)</f>
        <v/>
      </c>
      <c r="AH77" s="16">
        <f>IF(AD77="","",IF(AD77&gt;0,"Projet rentable","À revoir"))</f>
        <v/>
      </c>
    </row>
    <row r="78">
      <c r="A78" s="2" t="n"/>
      <c r="B78" s="2" t="n"/>
      <c r="C78" s="3" t="n"/>
      <c r="D78" s="3" t="n"/>
      <c r="E78" s="3" t="n"/>
      <c r="F78" s="85" t="n"/>
      <c r="G78" s="85" t="n"/>
      <c r="H78" s="85" t="n"/>
      <c r="I78" s="58" t="n"/>
      <c r="J78" s="59" t="n"/>
      <c r="K78" s="60" t="n"/>
      <c r="L78" s="61">
        <f>IF(J78="","",J78*K78)</f>
        <v/>
      </c>
      <c r="M78" s="59" t="n"/>
      <c r="N78" s="59" t="n"/>
      <c r="O78" s="59" t="n"/>
      <c r="P78" s="59" t="n"/>
      <c r="Q78" s="61">
        <f>IF(J78="","",J78+L78+M78+N78+O78-P78)</f>
        <v/>
      </c>
      <c r="R78" s="60" t="n"/>
      <c r="S78" s="62" t="n"/>
      <c r="T78" s="61">
        <f>IF(OR(Q78="",R78="",S78=""),"",Q78*R78*S78/12/2)</f>
        <v/>
      </c>
      <c r="U78" s="59" t="n"/>
      <c r="V78" s="59" t="n"/>
      <c r="W78" s="59" t="n"/>
      <c r="X78" s="60" t="n"/>
      <c r="Y78" s="61">
        <f>IF(OR(W78="",X78=""),"",W78*X78)</f>
        <v/>
      </c>
      <c r="Z78" s="63">
        <f>IF(OR(G78="",H78=""),"",IFERROR(DATEDIF(G78,H78,"m"),""))</f>
        <v/>
      </c>
      <c r="AA78" s="61">
        <f>IF(J78="","",J78+L78+M78+N78+O78+T78+U78+V78+Y78)</f>
        <v/>
      </c>
      <c r="AB78" s="61">
        <f>IF(OR(W78="",AA78=""),"",W78-AA78)</f>
        <v/>
      </c>
      <c r="AC78" s="61">
        <f>IF(AB78="","",IF(E78="Particulier",MAX(0,AB78*'Hypothèses'!$B$7+MAX(0,AB78)*'Hypothèses'!$B$6),IF(E78="SCI à l'IS",MAX(0,AB78*'Hypothèses'!$B$8),0)))</f>
        <v/>
      </c>
      <c r="AD78" s="61">
        <f>IF(OR(AB78="",AC78=""),"",AB78-AC78)</f>
        <v/>
      </c>
      <c r="AE78" s="64">
        <f>IF(OR(AD78="",AA78="",AA78=0),"",IFERROR(AD78/AA78,0))</f>
        <v/>
      </c>
      <c r="AF78" s="64">
        <f>IF(OR(AE78="",Z78="",Z78&lt;=0),"",IFERROR(AE78*12/Z78,0))</f>
        <v/>
      </c>
      <c r="AG78" s="61">
        <f>IF(OR(AA78="",AC78=""),"",AA78+AC78)</f>
        <v/>
      </c>
      <c r="AH78" s="12">
        <f>IF(AD78="","",IF(AD78&gt;0,"Projet rentable","À revoir"))</f>
        <v/>
      </c>
    </row>
    <row r="79">
      <c r="A79" s="2" t="n"/>
      <c r="B79" s="2" t="n"/>
      <c r="C79" s="3" t="n"/>
      <c r="D79" s="3" t="n"/>
      <c r="E79" s="3" t="n"/>
      <c r="F79" s="85" t="n"/>
      <c r="G79" s="85" t="n"/>
      <c r="H79" s="85" t="n"/>
      <c r="I79" s="58" t="n"/>
      <c r="J79" s="59" t="n"/>
      <c r="K79" s="60" t="n"/>
      <c r="L79" s="65">
        <f>IF(J79="","",J79*K79)</f>
        <v/>
      </c>
      <c r="M79" s="59" t="n"/>
      <c r="N79" s="59" t="n"/>
      <c r="O79" s="59" t="n"/>
      <c r="P79" s="59" t="n"/>
      <c r="Q79" s="65">
        <f>IF(J79="","",J79+L79+M79+N79+O79-P79)</f>
        <v/>
      </c>
      <c r="R79" s="60" t="n"/>
      <c r="S79" s="62" t="n"/>
      <c r="T79" s="65">
        <f>IF(OR(Q79="",R79="",S79=""),"",Q79*R79*S79/12/2)</f>
        <v/>
      </c>
      <c r="U79" s="59" t="n"/>
      <c r="V79" s="59" t="n"/>
      <c r="W79" s="59" t="n"/>
      <c r="X79" s="60" t="n"/>
      <c r="Y79" s="65">
        <f>IF(OR(W79="",X79=""),"",W79*X79)</f>
        <v/>
      </c>
      <c r="Z79" s="66">
        <f>IF(OR(G79="",H79=""),"",IFERROR(DATEDIF(G79,H79,"m"),""))</f>
        <v/>
      </c>
      <c r="AA79" s="65">
        <f>IF(J79="","",J79+L79+M79+N79+O79+T79+U79+V79+Y79)</f>
        <v/>
      </c>
      <c r="AB79" s="65">
        <f>IF(OR(W79="",AA79=""),"",W79-AA79)</f>
        <v/>
      </c>
      <c r="AC79" s="65">
        <f>IF(AB79="","",IF(E79="Particulier",MAX(0,AB79*'Hypothèses'!$B$7+MAX(0,AB79)*'Hypothèses'!$B$6),IF(E79="SCI à l'IS",MAX(0,AB79*'Hypothèses'!$B$8),0)))</f>
        <v/>
      </c>
      <c r="AD79" s="65">
        <f>IF(OR(AB79="",AC79=""),"",AB79-AC79)</f>
        <v/>
      </c>
      <c r="AE79" s="67">
        <f>IF(OR(AD79="",AA79="",AA79=0),"",IFERROR(AD79/AA79,0))</f>
        <v/>
      </c>
      <c r="AF79" s="67">
        <f>IF(OR(AE79="",Z79="",Z79&lt;=0),"",IFERROR(AE79*12/Z79,0))</f>
        <v/>
      </c>
      <c r="AG79" s="65">
        <f>IF(OR(AA79="",AC79=""),"",AA79+AC79)</f>
        <v/>
      </c>
      <c r="AH79" s="16">
        <f>IF(AD79="","",IF(AD79&gt;0,"Projet rentable","À revoir"))</f>
        <v/>
      </c>
    </row>
    <row r="80">
      <c r="A80" s="2" t="n"/>
      <c r="B80" s="2" t="n"/>
      <c r="C80" s="3" t="n"/>
      <c r="D80" s="3" t="n"/>
      <c r="E80" s="3" t="n"/>
      <c r="F80" s="85" t="n"/>
      <c r="G80" s="85" t="n"/>
      <c r="H80" s="85" t="n"/>
      <c r="I80" s="58" t="n"/>
      <c r="J80" s="59" t="n"/>
      <c r="K80" s="60" t="n"/>
      <c r="L80" s="61">
        <f>IF(J80="","",J80*K80)</f>
        <v/>
      </c>
      <c r="M80" s="59" t="n"/>
      <c r="N80" s="59" t="n"/>
      <c r="O80" s="59" t="n"/>
      <c r="P80" s="59" t="n"/>
      <c r="Q80" s="61">
        <f>IF(J80="","",J80+L80+M80+N80+O80-P80)</f>
        <v/>
      </c>
      <c r="R80" s="60" t="n"/>
      <c r="S80" s="62" t="n"/>
      <c r="T80" s="61">
        <f>IF(OR(Q80="",R80="",S80=""),"",Q80*R80*S80/12/2)</f>
        <v/>
      </c>
      <c r="U80" s="59" t="n"/>
      <c r="V80" s="59" t="n"/>
      <c r="W80" s="59" t="n"/>
      <c r="X80" s="60" t="n"/>
      <c r="Y80" s="61">
        <f>IF(OR(W80="",X80=""),"",W80*X80)</f>
        <v/>
      </c>
      <c r="Z80" s="63">
        <f>IF(OR(G80="",H80=""),"",IFERROR(DATEDIF(G80,H80,"m"),""))</f>
        <v/>
      </c>
      <c r="AA80" s="61">
        <f>IF(J80="","",J80+L80+M80+N80+O80+T80+U80+V80+Y80)</f>
        <v/>
      </c>
      <c r="AB80" s="61">
        <f>IF(OR(W80="",AA80=""),"",W80-AA80)</f>
        <v/>
      </c>
      <c r="AC80" s="61">
        <f>IF(AB80="","",IF(E80="Particulier",MAX(0,AB80*'Hypothèses'!$B$7+MAX(0,AB80)*'Hypothèses'!$B$6),IF(E80="SCI à l'IS",MAX(0,AB80*'Hypothèses'!$B$8),0)))</f>
        <v/>
      </c>
      <c r="AD80" s="61">
        <f>IF(OR(AB80="",AC80=""),"",AB80-AC80)</f>
        <v/>
      </c>
      <c r="AE80" s="64">
        <f>IF(OR(AD80="",AA80="",AA80=0),"",IFERROR(AD80/AA80,0))</f>
        <v/>
      </c>
      <c r="AF80" s="64">
        <f>IF(OR(AE80="",Z80="",Z80&lt;=0),"",IFERROR(AE80*12/Z80,0))</f>
        <v/>
      </c>
      <c r="AG80" s="61">
        <f>IF(OR(AA80="",AC80=""),"",AA80+AC80)</f>
        <v/>
      </c>
      <c r="AH80" s="12">
        <f>IF(AD80="","",IF(AD80&gt;0,"Projet rentable","À revoir"))</f>
        <v/>
      </c>
    </row>
    <row r="81">
      <c r="A81" s="2" t="n"/>
      <c r="B81" s="2" t="n"/>
      <c r="C81" s="3" t="n"/>
      <c r="D81" s="3" t="n"/>
      <c r="E81" s="3" t="n"/>
      <c r="F81" s="85" t="n"/>
      <c r="G81" s="85" t="n"/>
      <c r="H81" s="85" t="n"/>
      <c r="I81" s="58" t="n"/>
      <c r="J81" s="59" t="n"/>
      <c r="K81" s="60" t="n"/>
      <c r="L81" s="65">
        <f>IF(J81="","",J81*K81)</f>
        <v/>
      </c>
      <c r="M81" s="59" t="n"/>
      <c r="N81" s="59" t="n"/>
      <c r="O81" s="59" t="n"/>
      <c r="P81" s="59" t="n"/>
      <c r="Q81" s="65">
        <f>IF(J81="","",J81+L81+M81+N81+O81-P81)</f>
        <v/>
      </c>
      <c r="R81" s="60" t="n"/>
      <c r="S81" s="62" t="n"/>
      <c r="T81" s="65">
        <f>IF(OR(Q81="",R81="",S81=""),"",Q81*R81*S81/12/2)</f>
        <v/>
      </c>
      <c r="U81" s="59" t="n"/>
      <c r="V81" s="59" t="n"/>
      <c r="W81" s="59" t="n"/>
      <c r="X81" s="60" t="n"/>
      <c r="Y81" s="65">
        <f>IF(OR(W81="",X81=""),"",W81*X81)</f>
        <v/>
      </c>
      <c r="Z81" s="66">
        <f>IF(OR(G81="",H81=""),"",IFERROR(DATEDIF(G81,H81,"m"),""))</f>
        <v/>
      </c>
      <c r="AA81" s="65">
        <f>IF(J81="","",J81+L81+M81+N81+O81+T81+U81+V81+Y81)</f>
        <v/>
      </c>
      <c r="AB81" s="65">
        <f>IF(OR(W81="",AA81=""),"",W81-AA81)</f>
        <v/>
      </c>
      <c r="AC81" s="65">
        <f>IF(AB81="","",IF(E81="Particulier",MAX(0,AB81*'Hypothèses'!$B$7+MAX(0,AB81)*'Hypothèses'!$B$6),IF(E81="SCI à l'IS",MAX(0,AB81*'Hypothèses'!$B$8),0)))</f>
        <v/>
      </c>
      <c r="AD81" s="65">
        <f>IF(OR(AB81="",AC81=""),"",AB81-AC81)</f>
        <v/>
      </c>
      <c r="AE81" s="67">
        <f>IF(OR(AD81="",AA81="",AA81=0),"",IFERROR(AD81/AA81,0))</f>
        <v/>
      </c>
      <c r="AF81" s="67">
        <f>IF(OR(AE81="",Z81="",Z81&lt;=0),"",IFERROR(AE81*12/Z81,0))</f>
        <v/>
      </c>
      <c r="AG81" s="65">
        <f>IF(OR(AA81="",AC81=""),"",AA81+AC81)</f>
        <v/>
      </c>
      <c r="AH81" s="16">
        <f>IF(AD81="","",IF(AD81&gt;0,"Projet rentable","À revoir"))</f>
        <v/>
      </c>
    </row>
    <row r="82">
      <c r="A82" s="2" t="n"/>
      <c r="B82" s="2" t="n"/>
      <c r="C82" s="3" t="n"/>
      <c r="D82" s="3" t="n"/>
      <c r="E82" s="3" t="n"/>
      <c r="F82" s="85" t="n"/>
      <c r="G82" s="85" t="n"/>
      <c r="H82" s="85" t="n"/>
      <c r="I82" s="58" t="n"/>
      <c r="J82" s="59" t="n"/>
      <c r="K82" s="60" t="n"/>
      <c r="L82" s="61">
        <f>IF(J82="","",J82*K82)</f>
        <v/>
      </c>
      <c r="M82" s="59" t="n"/>
      <c r="N82" s="59" t="n"/>
      <c r="O82" s="59" t="n"/>
      <c r="P82" s="59" t="n"/>
      <c r="Q82" s="61">
        <f>IF(J82="","",J82+L82+M82+N82+O82-P82)</f>
        <v/>
      </c>
      <c r="R82" s="60" t="n"/>
      <c r="S82" s="62" t="n"/>
      <c r="T82" s="61">
        <f>IF(OR(Q82="",R82="",S82=""),"",Q82*R82*S82/12/2)</f>
        <v/>
      </c>
      <c r="U82" s="59" t="n"/>
      <c r="V82" s="59" t="n"/>
      <c r="W82" s="59" t="n"/>
      <c r="X82" s="60" t="n"/>
      <c r="Y82" s="61">
        <f>IF(OR(W82="",X82=""),"",W82*X82)</f>
        <v/>
      </c>
      <c r="Z82" s="63">
        <f>IF(OR(G82="",H82=""),"",IFERROR(DATEDIF(G82,H82,"m"),""))</f>
        <v/>
      </c>
      <c r="AA82" s="61">
        <f>IF(J82="","",J82+L82+M82+N82+O82+T82+U82+V82+Y82)</f>
        <v/>
      </c>
      <c r="AB82" s="61">
        <f>IF(OR(W82="",AA82=""),"",W82-AA82)</f>
        <v/>
      </c>
      <c r="AC82" s="61">
        <f>IF(AB82="","",IF(E82="Particulier",MAX(0,AB82*'Hypothèses'!$B$7+MAX(0,AB82)*'Hypothèses'!$B$6),IF(E82="SCI à l'IS",MAX(0,AB82*'Hypothèses'!$B$8),0)))</f>
        <v/>
      </c>
      <c r="AD82" s="61">
        <f>IF(OR(AB82="",AC82=""),"",AB82-AC82)</f>
        <v/>
      </c>
      <c r="AE82" s="64">
        <f>IF(OR(AD82="",AA82="",AA82=0),"",IFERROR(AD82/AA82,0))</f>
        <v/>
      </c>
      <c r="AF82" s="64">
        <f>IF(OR(AE82="",Z82="",Z82&lt;=0),"",IFERROR(AE82*12/Z82,0))</f>
        <v/>
      </c>
      <c r="AG82" s="61">
        <f>IF(OR(AA82="",AC82=""),"",AA82+AC82)</f>
        <v/>
      </c>
      <c r="AH82" s="12">
        <f>IF(AD82="","",IF(AD82&gt;0,"Projet rentable","À revoir"))</f>
        <v/>
      </c>
    </row>
    <row r="83">
      <c r="A83" s="2" t="n"/>
      <c r="B83" s="2" t="n"/>
      <c r="C83" s="3" t="n"/>
      <c r="D83" s="3" t="n"/>
      <c r="E83" s="3" t="n"/>
      <c r="F83" s="85" t="n"/>
      <c r="G83" s="85" t="n"/>
      <c r="H83" s="85" t="n"/>
      <c r="I83" s="58" t="n"/>
      <c r="J83" s="59" t="n"/>
      <c r="K83" s="60" t="n"/>
      <c r="L83" s="65">
        <f>IF(J83="","",J83*K83)</f>
        <v/>
      </c>
      <c r="M83" s="59" t="n"/>
      <c r="N83" s="59" t="n"/>
      <c r="O83" s="59" t="n"/>
      <c r="P83" s="59" t="n"/>
      <c r="Q83" s="65">
        <f>IF(J83="","",J83+L83+M83+N83+O83-P83)</f>
        <v/>
      </c>
      <c r="R83" s="60" t="n"/>
      <c r="S83" s="62" t="n"/>
      <c r="T83" s="65">
        <f>IF(OR(Q83="",R83="",S83=""),"",Q83*R83*S83/12/2)</f>
        <v/>
      </c>
      <c r="U83" s="59" t="n"/>
      <c r="V83" s="59" t="n"/>
      <c r="W83" s="59" t="n"/>
      <c r="X83" s="60" t="n"/>
      <c r="Y83" s="65">
        <f>IF(OR(W83="",X83=""),"",W83*X83)</f>
        <v/>
      </c>
      <c r="Z83" s="66">
        <f>IF(OR(G83="",H83=""),"",IFERROR(DATEDIF(G83,H83,"m"),""))</f>
        <v/>
      </c>
      <c r="AA83" s="65">
        <f>IF(J83="","",J83+L83+M83+N83+O83+T83+U83+V83+Y83)</f>
        <v/>
      </c>
      <c r="AB83" s="65">
        <f>IF(OR(W83="",AA83=""),"",W83-AA83)</f>
        <v/>
      </c>
      <c r="AC83" s="65">
        <f>IF(AB83="","",IF(E83="Particulier",MAX(0,AB83*'Hypothèses'!$B$7+MAX(0,AB83)*'Hypothèses'!$B$6),IF(E83="SCI à l'IS",MAX(0,AB83*'Hypothèses'!$B$8),0)))</f>
        <v/>
      </c>
      <c r="AD83" s="65">
        <f>IF(OR(AB83="",AC83=""),"",AB83-AC83)</f>
        <v/>
      </c>
      <c r="AE83" s="67">
        <f>IF(OR(AD83="",AA83="",AA83=0),"",IFERROR(AD83/AA83,0))</f>
        <v/>
      </c>
      <c r="AF83" s="67">
        <f>IF(OR(AE83="",Z83="",Z83&lt;=0),"",IFERROR(AE83*12/Z83,0))</f>
        <v/>
      </c>
      <c r="AG83" s="65">
        <f>IF(OR(AA83="",AC83=""),"",AA83+AC83)</f>
        <v/>
      </c>
      <c r="AH83" s="16">
        <f>IF(AD83="","",IF(AD83&gt;0,"Projet rentable","À revoir"))</f>
        <v/>
      </c>
    </row>
    <row r="84">
      <c r="A84" s="2" t="n"/>
      <c r="B84" s="2" t="n"/>
      <c r="C84" s="3" t="n"/>
      <c r="D84" s="3" t="n"/>
      <c r="E84" s="3" t="n"/>
      <c r="F84" s="85" t="n"/>
      <c r="G84" s="85" t="n"/>
      <c r="H84" s="85" t="n"/>
      <c r="I84" s="58" t="n"/>
      <c r="J84" s="59" t="n"/>
      <c r="K84" s="60" t="n"/>
      <c r="L84" s="61">
        <f>IF(J84="","",J84*K84)</f>
        <v/>
      </c>
      <c r="M84" s="59" t="n"/>
      <c r="N84" s="59" t="n"/>
      <c r="O84" s="59" t="n"/>
      <c r="P84" s="59" t="n"/>
      <c r="Q84" s="61">
        <f>IF(J84="","",J84+L84+M84+N84+O84-P84)</f>
        <v/>
      </c>
      <c r="R84" s="60" t="n"/>
      <c r="S84" s="62" t="n"/>
      <c r="T84" s="61">
        <f>IF(OR(Q84="",R84="",S84=""),"",Q84*R84*S84/12/2)</f>
        <v/>
      </c>
      <c r="U84" s="59" t="n"/>
      <c r="V84" s="59" t="n"/>
      <c r="W84" s="59" t="n"/>
      <c r="X84" s="60" t="n"/>
      <c r="Y84" s="61">
        <f>IF(OR(W84="",X84=""),"",W84*X84)</f>
        <v/>
      </c>
      <c r="Z84" s="63">
        <f>IF(OR(G84="",H84=""),"",IFERROR(DATEDIF(G84,H84,"m"),""))</f>
        <v/>
      </c>
      <c r="AA84" s="61">
        <f>IF(J84="","",J84+L84+M84+N84+O84+T84+U84+V84+Y84)</f>
        <v/>
      </c>
      <c r="AB84" s="61">
        <f>IF(OR(W84="",AA84=""),"",W84-AA84)</f>
        <v/>
      </c>
      <c r="AC84" s="61">
        <f>IF(AB84="","",IF(E84="Particulier",MAX(0,AB84*'Hypothèses'!$B$7+MAX(0,AB84)*'Hypothèses'!$B$6),IF(E84="SCI à l'IS",MAX(0,AB84*'Hypothèses'!$B$8),0)))</f>
        <v/>
      </c>
      <c r="AD84" s="61">
        <f>IF(OR(AB84="",AC84=""),"",AB84-AC84)</f>
        <v/>
      </c>
      <c r="AE84" s="64">
        <f>IF(OR(AD84="",AA84="",AA84=0),"",IFERROR(AD84/AA84,0))</f>
        <v/>
      </c>
      <c r="AF84" s="64">
        <f>IF(OR(AE84="",Z84="",Z84&lt;=0),"",IFERROR(AE84*12/Z84,0))</f>
        <v/>
      </c>
      <c r="AG84" s="61">
        <f>IF(OR(AA84="",AC84=""),"",AA84+AC84)</f>
        <v/>
      </c>
      <c r="AH84" s="12">
        <f>IF(AD84="","",IF(AD84&gt;0,"Projet rentable","À revoir"))</f>
        <v/>
      </c>
    </row>
    <row r="85">
      <c r="A85" s="2" t="n"/>
      <c r="B85" s="2" t="n"/>
      <c r="C85" s="3" t="n"/>
      <c r="D85" s="3" t="n"/>
      <c r="E85" s="3" t="n"/>
      <c r="F85" s="85" t="n"/>
      <c r="G85" s="85" t="n"/>
      <c r="H85" s="85" t="n"/>
      <c r="I85" s="58" t="n"/>
      <c r="J85" s="59" t="n"/>
      <c r="K85" s="60" t="n"/>
      <c r="L85" s="65">
        <f>IF(J85="","",J85*K85)</f>
        <v/>
      </c>
      <c r="M85" s="59" t="n"/>
      <c r="N85" s="59" t="n"/>
      <c r="O85" s="59" t="n"/>
      <c r="P85" s="59" t="n"/>
      <c r="Q85" s="65">
        <f>IF(J85="","",J85+L85+M85+N85+O85-P85)</f>
        <v/>
      </c>
      <c r="R85" s="60" t="n"/>
      <c r="S85" s="62" t="n"/>
      <c r="T85" s="65">
        <f>IF(OR(Q85="",R85="",S85=""),"",Q85*R85*S85/12/2)</f>
        <v/>
      </c>
      <c r="U85" s="59" t="n"/>
      <c r="V85" s="59" t="n"/>
      <c r="W85" s="59" t="n"/>
      <c r="X85" s="60" t="n"/>
      <c r="Y85" s="65">
        <f>IF(OR(W85="",X85=""),"",W85*X85)</f>
        <v/>
      </c>
      <c r="Z85" s="66">
        <f>IF(OR(G85="",H85=""),"",IFERROR(DATEDIF(G85,H85,"m"),""))</f>
        <v/>
      </c>
      <c r="AA85" s="65">
        <f>IF(J85="","",J85+L85+M85+N85+O85+T85+U85+V85+Y85)</f>
        <v/>
      </c>
      <c r="AB85" s="65">
        <f>IF(OR(W85="",AA85=""),"",W85-AA85)</f>
        <v/>
      </c>
      <c r="AC85" s="65">
        <f>IF(AB85="","",IF(E85="Particulier",MAX(0,AB85*'Hypothèses'!$B$7+MAX(0,AB85)*'Hypothèses'!$B$6),IF(E85="SCI à l'IS",MAX(0,AB85*'Hypothèses'!$B$8),0)))</f>
        <v/>
      </c>
      <c r="AD85" s="65">
        <f>IF(OR(AB85="",AC85=""),"",AB85-AC85)</f>
        <v/>
      </c>
      <c r="AE85" s="67">
        <f>IF(OR(AD85="",AA85="",AA85=0),"",IFERROR(AD85/AA85,0))</f>
        <v/>
      </c>
      <c r="AF85" s="67">
        <f>IF(OR(AE85="",Z85="",Z85&lt;=0),"",IFERROR(AE85*12/Z85,0))</f>
        <v/>
      </c>
      <c r="AG85" s="65">
        <f>IF(OR(AA85="",AC85=""),"",AA85+AC85)</f>
        <v/>
      </c>
      <c r="AH85" s="16">
        <f>IF(AD85="","",IF(AD85&gt;0,"Projet rentable","À revoir"))</f>
        <v/>
      </c>
    </row>
    <row r="86">
      <c r="A86" s="2" t="n"/>
      <c r="B86" s="2" t="n"/>
      <c r="C86" s="3" t="n"/>
      <c r="D86" s="3" t="n"/>
      <c r="E86" s="3" t="n"/>
      <c r="F86" s="85" t="n"/>
      <c r="G86" s="85" t="n"/>
      <c r="H86" s="85" t="n"/>
      <c r="I86" s="58" t="n"/>
      <c r="J86" s="59" t="n"/>
      <c r="K86" s="60" t="n"/>
      <c r="L86" s="61">
        <f>IF(J86="","",J86*K86)</f>
        <v/>
      </c>
      <c r="M86" s="59" t="n"/>
      <c r="N86" s="59" t="n"/>
      <c r="O86" s="59" t="n"/>
      <c r="P86" s="59" t="n"/>
      <c r="Q86" s="61">
        <f>IF(J86="","",J86+L86+M86+N86+O86-P86)</f>
        <v/>
      </c>
      <c r="R86" s="60" t="n"/>
      <c r="S86" s="62" t="n"/>
      <c r="T86" s="61">
        <f>IF(OR(Q86="",R86="",S86=""),"",Q86*R86*S86/12/2)</f>
        <v/>
      </c>
      <c r="U86" s="59" t="n"/>
      <c r="V86" s="59" t="n"/>
      <c r="W86" s="59" t="n"/>
      <c r="X86" s="60" t="n"/>
      <c r="Y86" s="61">
        <f>IF(OR(W86="",X86=""),"",W86*X86)</f>
        <v/>
      </c>
      <c r="Z86" s="63">
        <f>IF(OR(G86="",H86=""),"",IFERROR(DATEDIF(G86,H86,"m"),""))</f>
        <v/>
      </c>
      <c r="AA86" s="61">
        <f>IF(J86="","",J86+L86+M86+N86+O86+T86+U86+V86+Y86)</f>
        <v/>
      </c>
      <c r="AB86" s="61">
        <f>IF(OR(W86="",AA86=""),"",W86-AA86)</f>
        <v/>
      </c>
      <c r="AC86" s="61">
        <f>IF(AB86="","",IF(E86="Particulier",MAX(0,AB86*'Hypothèses'!$B$7+MAX(0,AB86)*'Hypothèses'!$B$6),IF(E86="SCI à l'IS",MAX(0,AB86*'Hypothèses'!$B$8),0)))</f>
        <v/>
      </c>
      <c r="AD86" s="61">
        <f>IF(OR(AB86="",AC86=""),"",AB86-AC86)</f>
        <v/>
      </c>
      <c r="AE86" s="64">
        <f>IF(OR(AD86="",AA86="",AA86=0),"",IFERROR(AD86/AA86,0))</f>
        <v/>
      </c>
      <c r="AF86" s="64">
        <f>IF(OR(AE86="",Z86="",Z86&lt;=0),"",IFERROR(AE86*12/Z86,0))</f>
        <v/>
      </c>
      <c r="AG86" s="61">
        <f>IF(OR(AA86="",AC86=""),"",AA86+AC86)</f>
        <v/>
      </c>
      <c r="AH86" s="12">
        <f>IF(AD86="","",IF(AD86&gt;0,"Projet rentable","À revoir"))</f>
        <v/>
      </c>
    </row>
    <row r="87">
      <c r="A87" s="2" t="n"/>
      <c r="B87" s="2" t="n"/>
      <c r="C87" s="3" t="n"/>
      <c r="D87" s="3" t="n"/>
      <c r="E87" s="3" t="n"/>
      <c r="F87" s="85" t="n"/>
      <c r="G87" s="85" t="n"/>
      <c r="H87" s="85" t="n"/>
      <c r="I87" s="58" t="n"/>
      <c r="J87" s="59" t="n"/>
      <c r="K87" s="60" t="n"/>
      <c r="L87" s="65">
        <f>IF(J87="","",J87*K87)</f>
        <v/>
      </c>
      <c r="M87" s="59" t="n"/>
      <c r="N87" s="59" t="n"/>
      <c r="O87" s="59" t="n"/>
      <c r="P87" s="59" t="n"/>
      <c r="Q87" s="65">
        <f>IF(J87="","",J87+L87+M87+N87+O87-P87)</f>
        <v/>
      </c>
      <c r="R87" s="60" t="n"/>
      <c r="S87" s="62" t="n"/>
      <c r="T87" s="65">
        <f>IF(OR(Q87="",R87="",S87=""),"",Q87*R87*S87/12/2)</f>
        <v/>
      </c>
      <c r="U87" s="59" t="n"/>
      <c r="V87" s="59" t="n"/>
      <c r="W87" s="59" t="n"/>
      <c r="X87" s="60" t="n"/>
      <c r="Y87" s="65">
        <f>IF(OR(W87="",X87=""),"",W87*X87)</f>
        <v/>
      </c>
      <c r="Z87" s="66">
        <f>IF(OR(G87="",H87=""),"",IFERROR(DATEDIF(G87,H87,"m"),""))</f>
        <v/>
      </c>
      <c r="AA87" s="65">
        <f>IF(J87="","",J87+L87+M87+N87+O87+T87+U87+V87+Y87)</f>
        <v/>
      </c>
      <c r="AB87" s="65">
        <f>IF(OR(W87="",AA87=""),"",W87-AA87)</f>
        <v/>
      </c>
      <c r="AC87" s="65">
        <f>IF(AB87="","",IF(E87="Particulier",MAX(0,AB87*'Hypothèses'!$B$7+MAX(0,AB87)*'Hypothèses'!$B$6),IF(E87="SCI à l'IS",MAX(0,AB87*'Hypothèses'!$B$8),0)))</f>
        <v/>
      </c>
      <c r="AD87" s="65">
        <f>IF(OR(AB87="",AC87=""),"",AB87-AC87)</f>
        <v/>
      </c>
      <c r="AE87" s="67">
        <f>IF(OR(AD87="",AA87="",AA87=0),"",IFERROR(AD87/AA87,0))</f>
        <v/>
      </c>
      <c r="AF87" s="67">
        <f>IF(OR(AE87="",Z87="",Z87&lt;=0),"",IFERROR(AE87*12/Z87,0))</f>
        <v/>
      </c>
      <c r="AG87" s="65">
        <f>IF(OR(AA87="",AC87=""),"",AA87+AC87)</f>
        <v/>
      </c>
      <c r="AH87" s="16">
        <f>IF(AD87="","",IF(AD87&gt;0,"Projet rentable","À revoir"))</f>
        <v/>
      </c>
    </row>
    <row r="88">
      <c r="A88" s="2" t="n"/>
      <c r="B88" s="2" t="n"/>
      <c r="C88" s="3" t="n"/>
      <c r="D88" s="3" t="n"/>
      <c r="E88" s="3" t="n"/>
      <c r="F88" s="85" t="n"/>
      <c r="G88" s="85" t="n"/>
      <c r="H88" s="85" t="n"/>
      <c r="I88" s="58" t="n"/>
      <c r="J88" s="59" t="n"/>
      <c r="K88" s="60" t="n"/>
      <c r="L88" s="61">
        <f>IF(J88="","",J88*K88)</f>
        <v/>
      </c>
      <c r="M88" s="59" t="n"/>
      <c r="N88" s="59" t="n"/>
      <c r="O88" s="59" t="n"/>
      <c r="P88" s="59" t="n"/>
      <c r="Q88" s="61">
        <f>IF(J88="","",J88+L88+M88+N88+O88-P88)</f>
        <v/>
      </c>
      <c r="R88" s="60" t="n"/>
      <c r="S88" s="62" t="n"/>
      <c r="T88" s="61">
        <f>IF(OR(Q88="",R88="",S88=""),"",Q88*R88*S88/12/2)</f>
        <v/>
      </c>
      <c r="U88" s="59" t="n"/>
      <c r="V88" s="59" t="n"/>
      <c r="W88" s="59" t="n"/>
      <c r="X88" s="60" t="n"/>
      <c r="Y88" s="61">
        <f>IF(OR(W88="",X88=""),"",W88*X88)</f>
        <v/>
      </c>
      <c r="Z88" s="63">
        <f>IF(OR(G88="",H88=""),"",IFERROR(DATEDIF(G88,H88,"m"),""))</f>
        <v/>
      </c>
      <c r="AA88" s="61">
        <f>IF(J88="","",J88+L88+M88+N88+O88+T88+U88+V88+Y88)</f>
        <v/>
      </c>
      <c r="AB88" s="61">
        <f>IF(OR(W88="",AA88=""),"",W88-AA88)</f>
        <v/>
      </c>
      <c r="AC88" s="61">
        <f>IF(AB88="","",IF(E88="Particulier",MAX(0,AB88*'Hypothèses'!$B$7+MAX(0,AB88)*'Hypothèses'!$B$6),IF(E88="SCI à l'IS",MAX(0,AB88*'Hypothèses'!$B$8),0)))</f>
        <v/>
      </c>
      <c r="AD88" s="61">
        <f>IF(OR(AB88="",AC88=""),"",AB88-AC88)</f>
        <v/>
      </c>
      <c r="AE88" s="64">
        <f>IF(OR(AD88="",AA88="",AA88=0),"",IFERROR(AD88/AA88,0))</f>
        <v/>
      </c>
      <c r="AF88" s="64">
        <f>IF(OR(AE88="",Z88="",Z88&lt;=0),"",IFERROR(AE88*12/Z88,0))</f>
        <v/>
      </c>
      <c r="AG88" s="61">
        <f>IF(OR(AA88="",AC88=""),"",AA88+AC88)</f>
        <v/>
      </c>
      <c r="AH88" s="12">
        <f>IF(AD88="","",IF(AD88&gt;0,"Projet rentable","À revoir"))</f>
        <v/>
      </c>
    </row>
    <row r="89">
      <c r="A89" s="2" t="n"/>
      <c r="B89" s="2" t="n"/>
      <c r="C89" s="3" t="n"/>
      <c r="D89" s="3" t="n"/>
      <c r="E89" s="3" t="n"/>
      <c r="F89" s="85" t="n"/>
      <c r="G89" s="85" t="n"/>
      <c r="H89" s="85" t="n"/>
      <c r="I89" s="58" t="n"/>
      <c r="J89" s="59" t="n"/>
      <c r="K89" s="60" t="n"/>
      <c r="L89" s="65">
        <f>IF(J89="","",J89*K89)</f>
        <v/>
      </c>
      <c r="M89" s="59" t="n"/>
      <c r="N89" s="59" t="n"/>
      <c r="O89" s="59" t="n"/>
      <c r="P89" s="59" t="n"/>
      <c r="Q89" s="65">
        <f>IF(J89="","",J89+L89+M89+N89+O89-P89)</f>
        <v/>
      </c>
      <c r="R89" s="60" t="n"/>
      <c r="S89" s="62" t="n"/>
      <c r="T89" s="65">
        <f>IF(OR(Q89="",R89="",S89=""),"",Q89*R89*S89/12/2)</f>
        <v/>
      </c>
      <c r="U89" s="59" t="n"/>
      <c r="V89" s="59" t="n"/>
      <c r="W89" s="59" t="n"/>
      <c r="X89" s="60" t="n"/>
      <c r="Y89" s="65">
        <f>IF(OR(W89="",X89=""),"",W89*X89)</f>
        <v/>
      </c>
      <c r="Z89" s="66">
        <f>IF(OR(G89="",H89=""),"",IFERROR(DATEDIF(G89,H89,"m"),""))</f>
        <v/>
      </c>
      <c r="AA89" s="65">
        <f>IF(J89="","",J89+L89+M89+N89+O89+T89+U89+V89+Y89)</f>
        <v/>
      </c>
      <c r="AB89" s="65">
        <f>IF(OR(W89="",AA89=""),"",W89-AA89)</f>
        <v/>
      </c>
      <c r="AC89" s="65">
        <f>IF(AB89="","",IF(E89="Particulier",MAX(0,AB89*'Hypothèses'!$B$7+MAX(0,AB89)*'Hypothèses'!$B$6),IF(E89="SCI à l'IS",MAX(0,AB89*'Hypothèses'!$B$8),0)))</f>
        <v/>
      </c>
      <c r="AD89" s="65">
        <f>IF(OR(AB89="",AC89=""),"",AB89-AC89)</f>
        <v/>
      </c>
      <c r="AE89" s="67">
        <f>IF(OR(AD89="",AA89="",AA89=0),"",IFERROR(AD89/AA89,0))</f>
        <v/>
      </c>
      <c r="AF89" s="67">
        <f>IF(OR(AE89="",Z89="",Z89&lt;=0),"",IFERROR(AE89*12/Z89,0))</f>
        <v/>
      </c>
      <c r="AG89" s="65">
        <f>IF(OR(AA89="",AC89=""),"",AA89+AC89)</f>
        <v/>
      </c>
      <c r="AH89" s="16">
        <f>IF(AD89="","",IF(AD89&gt;0,"Projet rentable","À revoir"))</f>
        <v/>
      </c>
    </row>
    <row r="90">
      <c r="A90" s="2" t="n"/>
      <c r="B90" s="2" t="n"/>
      <c r="C90" s="3" t="n"/>
      <c r="D90" s="3" t="n"/>
      <c r="E90" s="3" t="n"/>
      <c r="F90" s="85" t="n"/>
      <c r="G90" s="85" t="n"/>
      <c r="H90" s="85" t="n"/>
      <c r="I90" s="58" t="n"/>
      <c r="J90" s="59" t="n"/>
      <c r="K90" s="60" t="n"/>
      <c r="L90" s="61">
        <f>IF(J90="","",J90*K90)</f>
        <v/>
      </c>
      <c r="M90" s="59" t="n"/>
      <c r="N90" s="59" t="n"/>
      <c r="O90" s="59" t="n"/>
      <c r="P90" s="59" t="n"/>
      <c r="Q90" s="61">
        <f>IF(J90="","",J90+L90+M90+N90+O90-P90)</f>
        <v/>
      </c>
      <c r="R90" s="60" t="n"/>
      <c r="S90" s="62" t="n"/>
      <c r="T90" s="61">
        <f>IF(OR(Q90="",R90="",S90=""),"",Q90*R90*S90/12/2)</f>
        <v/>
      </c>
      <c r="U90" s="59" t="n"/>
      <c r="V90" s="59" t="n"/>
      <c r="W90" s="59" t="n"/>
      <c r="X90" s="60" t="n"/>
      <c r="Y90" s="61">
        <f>IF(OR(W90="",X90=""),"",W90*X90)</f>
        <v/>
      </c>
      <c r="Z90" s="63">
        <f>IF(OR(G90="",H90=""),"",IFERROR(DATEDIF(G90,H90,"m"),""))</f>
        <v/>
      </c>
      <c r="AA90" s="61">
        <f>IF(J90="","",J90+L90+M90+N90+O90+T90+U90+V90+Y90)</f>
        <v/>
      </c>
      <c r="AB90" s="61">
        <f>IF(OR(W90="",AA90=""),"",W90-AA90)</f>
        <v/>
      </c>
      <c r="AC90" s="61">
        <f>IF(AB90="","",IF(E90="Particulier",MAX(0,AB90*'Hypothèses'!$B$7+MAX(0,AB90)*'Hypothèses'!$B$6),IF(E90="SCI à l'IS",MAX(0,AB90*'Hypothèses'!$B$8),0)))</f>
        <v/>
      </c>
      <c r="AD90" s="61">
        <f>IF(OR(AB90="",AC90=""),"",AB90-AC90)</f>
        <v/>
      </c>
      <c r="AE90" s="64">
        <f>IF(OR(AD90="",AA90="",AA90=0),"",IFERROR(AD90/AA90,0))</f>
        <v/>
      </c>
      <c r="AF90" s="64">
        <f>IF(OR(AE90="",Z90="",Z90&lt;=0),"",IFERROR(AE90*12/Z90,0))</f>
        <v/>
      </c>
      <c r="AG90" s="61">
        <f>IF(OR(AA90="",AC90=""),"",AA90+AC90)</f>
        <v/>
      </c>
      <c r="AH90" s="12">
        <f>IF(AD90="","",IF(AD90&gt;0,"Projet rentable","À revoir"))</f>
        <v/>
      </c>
    </row>
    <row r="91">
      <c r="A91" s="2" t="n"/>
      <c r="B91" s="2" t="n"/>
      <c r="C91" s="3" t="n"/>
      <c r="D91" s="3" t="n"/>
      <c r="E91" s="3" t="n"/>
      <c r="F91" s="85" t="n"/>
      <c r="G91" s="85" t="n"/>
      <c r="H91" s="85" t="n"/>
      <c r="I91" s="58" t="n"/>
      <c r="J91" s="59" t="n"/>
      <c r="K91" s="60" t="n"/>
      <c r="L91" s="65">
        <f>IF(J91="","",J91*K91)</f>
        <v/>
      </c>
      <c r="M91" s="59" t="n"/>
      <c r="N91" s="59" t="n"/>
      <c r="O91" s="59" t="n"/>
      <c r="P91" s="59" t="n"/>
      <c r="Q91" s="65">
        <f>IF(J91="","",J91+L91+M91+N91+O91-P91)</f>
        <v/>
      </c>
      <c r="R91" s="60" t="n"/>
      <c r="S91" s="62" t="n"/>
      <c r="T91" s="65">
        <f>IF(OR(Q91="",R91="",S91=""),"",Q91*R91*S91/12/2)</f>
        <v/>
      </c>
      <c r="U91" s="59" t="n"/>
      <c r="V91" s="59" t="n"/>
      <c r="W91" s="59" t="n"/>
      <c r="X91" s="60" t="n"/>
      <c r="Y91" s="65">
        <f>IF(OR(W91="",X91=""),"",W91*X91)</f>
        <v/>
      </c>
      <c r="Z91" s="66">
        <f>IF(OR(G91="",H91=""),"",IFERROR(DATEDIF(G91,H91,"m"),""))</f>
        <v/>
      </c>
      <c r="AA91" s="65">
        <f>IF(J91="","",J91+L91+M91+N91+O91+T91+U91+V91+Y91)</f>
        <v/>
      </c>
      <c r="AB91" s="65">
        <f>IF(OR(W91="",AA91=""),"",W91-AA91)</f>
        <v/>
      </c>
      <c r="AC91" s="65">
        <f>IF(AB91="","",IF(E91="Particulier",MAX(0,AB91*'Hypothèses'!$B$7+MAX(0,AB91)*'Hypothèses'!$B$6),IF(E91="SCI à l'IS",MAX(0,AB91*'Hypothèses'!$B$8),0)))</f>
        <v/>
      </c>
      <c r="AD91" s="65">
        <f>IF(OR(AB91="",AC91=""),"",AB91-AC91)</f>
        <v/>
      </c>
      <c r="AE91" s="67">
        <f>IF(OR(AD91="",AA91="",AA91=0),"",IFERROR(AD91/AA91,0))</f>
        <v/>
      </c>
      <c r="AF91" s="67">
        <f>IF(OR(AE91="",Z91="",Z91&lt;=0),"",IFERROR(AE91*12/Z91,0))</f>
        <v/>
      </c>
      <c r="AG91" s="65">
        <f>IF(OR(AA91="",AC91=""),"",AA91+AC91)</f>
        <v/>
      </c>
      <c r="AH91" s="16">
        <f>IF(AD91="","",IF(AD91&gt;0,"Projet rentable","À revoir"))</f>
        <v/>
      </c>
    </row>
    <row r="92">
      <c r="A92" s="2" t="n"/>
      <c r="B92" s="2" t="n"/>
      <c r="C92" s="3" t="n"/>
      <c r="D92" s="3" t="n"/>
      <c r="E92" s="3" t="n"/>
      <c r="F92" s="85" t="n"/>
      <c r="G92" s="85" t="n"/>
      <c r="H92" s="85" t="n"/>
      <c r="I92" s="58" t="n"/>
      <c r="J92" s="59" t="n"/>
      <c r="K92" s="60" t="n"/>
      <c r="L92" s="61">
        <f>IF(J92="","",J92*K92)</f>
        <v/>
      </c>
      <c r="M92" s="59" t="n"/>
      <c r="N92" s="59" t="n"/>
      <c r="O92" s="59" t="n"/>
      <c r="P92" s="59" t="n"/>
      <c r="Q92" s="61">
        <f>IF(J92="","",J92+L92+M92+N92+O92-P92)</f>
        <v/>
      </c>
      <c r="R92" s="60" t="n"/>
      <c r="S92" s="62" t="n"/>
      <c r="T92" s="61">
        <f>IF(OR(Q92="",R92="",S92=""),"",Q92*R92*S92/12/2)</f>
        <v/>
      </c>
      <c r="U92" s="59" t="n"/>
      <c r="V92" s="59" t="n"/>
      <c r="W92" s="59" t="n"/>
      <c r="X92" s="60" t="n"/>
      <c r="Y92" s="61">
        <f>IF(OR(W92="",X92=""),"",W92*X92)</f>
        <v/>
      </c>
      <c r="Z92" s="63">
        <f>IF(OR(G92="",H92=""),"",IFERROR(DATEDIF(G92,H92,"m"),""))</f>
        <v/>
      </c>
      <c r="AA92" s="61">
        <f>IF(J92="","",J92+L92+M92+N92+O92+T92+U92+V92+Y92)</f>
        <v/>
      </c>
      <c r="AB92" s="61">
        <f>IF(OR(W92="",AA92=""),"",W92-AA92)</f>
        <v/>
      </c>
      <c r="AC92" s="61">
        <f>IF(AB92="","",IF(E92="Particulier",MAX(0,AB92*'Hypothèses'!$B$7+MAX(0,AB92)*'Hypothèses'!$B$6),IF(E92="SCI à l'IS",MAX(0,AB92*'Hypothèses'!$B$8),0)))</f>
        <v/>
      </c>
      <c r="AD92" s="61">
        <f>IF(OR(AB92="",AC92=""),"",AB92-AC92)</f>
        <v/>
      </c>
      <c r="AE92" s="64">
        <f>IF(OR(AD92="",AA92="",AA92=0),"",IFERROR(AD92/AA92,0))</f>
        <v/>
      </c>
      <c r="AF92" s="64">
        <f>IF(OR(AE92="",Z92="",Z92&lt;=0),"",IFERROR(AE92*12/Z92,0))</f>
        <v/>
      </c>
      <c r="AG92" s="61">
        <f>IF(OR(AA92="",AC92=""),"",AA92+AC92)</f>
        <v/>
      </c>
      <c r="AH92" s="12">
        <f>IF(AD92="","",IF(AD92&gt;0,"Projet rentable","À revoir"))</f>
        <v/>
      </c>
    </row>
    <row r="93">
      <c r="A93" s="2" t="n"/>
      <c r="B93" s="2" t="n"/>
      <c r="C93" s="3" t="n"/>
      <c r="D93" s="3" t="n"/>
      <c r="E93" s="3" t="n"/>
      <c r="F93" s="85" t="n"/>
      <c r="G93" s="85" t="n"/>
      <c r="H93" s="85" t="n"/>
      <c r="I93" s="58" t="n"/>
      <c r="J93" s="59" t="n"/>
      <c r="K93" s="60" t="n"/>
      <c r="L93" s="65">
        <f>IF(J93="","",J93*K93)</f>
        <v/>
      </c>
      <c r="M93" s="59" t="n"/>
      <c r="N93" s="59" t="n"/>
      <c r="O93" s="59" t="n"/>
      <c r="P93" s="59" t="n"/>
      <c r="Q93" s="65">
        <f>IF(J93="","",J93+L93+M93+N93+O93-P93)</f>
        <v/>
      </c>
      <c r="R93" s="60" t="n"/>
      <c r="S93" s="62" t="n"/>
      <c r="T93" s="65">
        <f>IF(OR(Q93="",R93="",S93=""),"",Q93*R93*S93/12/2)</f>
        <v/>
      </c>
      <c r="U93" s="59" t="n"/>
      <c r="V93" s="59" t="n"/>
      <c r="W93" s="59" t="n"/>
      <c r="X93" s="60" t="n"/>
      <c r="Y93" s="65">
        <f>IF(OR(W93="",X93=""),"",W93*X93)</f>
        <v/>
      </c>
      <c r="Z93" s="66">
        <f>IF(OR(G93="",H93=""),"",IFERROR(DATEDIF(G93,H93,"m"),""))</f>
        <v/>
      </c>
      <c r="AA93" s="65">
        <f>IF(J93="","",J93+L93+M93+N93+O93+T93+U93+V93+Y93)</f>
        <v/>
      </c>
      <c r="AB93" s="65">
        <f>IF(OR(W93="",AA93=""),"",W93-AA93)</f>
        <v/>
      </c>
      <c r="AC93" s="65">
        <f>IF(AB93="","",IF(E93="Particulier",MAX(0,AB93*'Hypothèses'!$B$7+MAX(0,AB93)*'Hypothèses'!$B$6),IF(E93="SCI à l'IS",MAX(0,AB93*'Hypothèses'!$B$8),0)))</f>
        <v/>
      </c>
      <c r="AD93" s="65">
        <f>IF(OR(AB93="",AC93=""),"",AB93-AC93)</f>
        <v/>
      </c>
      <c r="AE93" s="67">
        <f>IF(OR(AD93="",AA93="",AA93=0),"",IFERROR(AD93/AA93,0))</f>
        <v/>
      </c>
      <c r="AF93" s="67">
        <f>IF(OR(AE93="",Z93="",Z93&lt;=0),"",IFERROR(AE93*12/Z93,0))</f>
        <v/>
      </c>
      <c r="AG93" s="65">
        <f>IF(OR(AA93="",AC93=""),"",AA93+AC93)</f>
        <v/>
      </c>
      <c r="AH93" s="16">
        <f>IF(AD93="","",IF(AD93&gt;0,"Projet rentable","À revoir"))</f>
        <v/>
      </c>
    </row>
    <row r="94">
      <c r="A94" s="2" t="n"/>
      <c r="B94" s="2" t="n"/>
      <c r="C94" s="3" t="n"/>
      <c r="D94" s="3" t="n"/>
      <c r="E94" s="3" t="n"/>
      <c r="F94" s="85" t="n"/>
      <c r="G94" s="85" t="n"/>
      <c r="H94" s="85" t="n"/>
      <c r="I94" s="58" t="n"/>
      <c r="J94" s="59" t="n"/>
      <c r="K94" s="60" t="n"/>
      <c r="L94" s="61">
        <f>IF(J94="","",J94*K94)</f>
        <v/>
      </c>
      <c r="M94" s="59" t="n"/>
      <c r="N94" s="59" t="n"/>
      <c r="O94" s="59" t="n"/>
      <c r="P94" s="59" t="n"/>
      <c r="Q94" s="61">
        <f>IF(J94="","",J94+L94+M94+N94+O94-P94)</f>
        <v/>
      </c>
      <c r="R94" s="60" t="n"/>
      <c r="S94" s="62" t="n"/>
      <c r="T94" s="61">
        <f>IF(OR(Q94="",R94="",S94=""),"",Q94*R94*S94/12/2)</f>
        <v/>
      </c>
      <c r="U94" s="59" t="n"/>
      <c r="V94" s="59" t="n"/>
      <c r="W94" s="59" t="n"/>
      <c r="X94" s="60" t="n"/>
      <c r="Y94" s="61">
        <f>IF(OR(W94="",X94=""),"",W94*X94)</f>
        <v/>
      </c>
      <c r="Z94" s="63">
        <f>IF(OR(G94="",H94=""),"",IFERROR(DATEDIF(G94,H94,"m"),""))</f>
        <v/>
      </c>
      <c r="AA94" s="61">
        <f>IF(J94="","",J94+L94+M94+N94+O94+T94+U94+V94+Y94)</f>
        <v/>
      </c>
      <c r="AB94" s="61">
        <f>IF(OR(W94="",AA94=""),"",W94-AA94)</f>
        <v/>
      </c>
      <c r="AC94" s="61">
        <f>IF(AB94="","",IF(E94="Particulier",MAX(0,AB94*'Hypothèses'!$B$7+MAX(0,AB94)*'Hypothèses'!$B$6),IF(E94="SCI à l'IS",MAX(0,AB94*'Hypothèses'!$B$8),0)))</f>
        <v/>
      </c>
      <c r="AD94" s="61">
        <f>IF(OR(AB94="",AC94=""),"",AB94-AC94)</f>
        <v/>
      </c>
      <c r="AE94" s="64">
        <f>IF(OR(AD94="",AA94="",AA94=0),"",IFERROR(AD94/AA94,0))</f>
        <v/>
      </c>
      <c r="AF94" s="64">
        <f>IF(OR(AE94="",Z94="",Z94&lt;=0),"",IFERROR(AE94*12/Z94,0))</f>
        <v/>
      </c>
      <c r="AG94" s="61">
        <f>IF(OR(AA94="",AC94=""),"",AA94+AC94)</f>
        <v/>
      </c>
      <c r="AH94" s="12">
        <f>IF(AD94="","",IF(AD94&gt;0,"Projet rentable","À revoir"))</f>
        <v/>
      </c>
    </row>
    <row r="95">
      <c r="A95" s="2" t="n"/>
      <c r="B95" s="2" t="n"/>
      <c r="C95" s="3" t="n"/>
      <c r="D95" s="3" t="n"/>
      <c r="E95" s="3" t="n"/>
      <c r="F95" s="85" t="n"/>
      <c r="G95" s="85" t="n"/>
      <c r="H95" s="85" t="n"/>
      <c r="I95" s="58" t="n"/>
      <c r="J95" s="59" t="n"/>
      <c r="K95" s="60" t="n"/>
      <c r="L95" s="65">
        <f>IF(J95="","",J95*K95)</f>
        <v/>
      </c>
      <c r="M95" s="59" t="n"/>
      <c r="N95" s="59" t="n"/>
      <c r="O95" s="59" t="n"/>
      <c r="P95" s="59" t="n"/>
      <c r="Q95" s="65">
        <f>IF(J95="","",J95+L95+M95+N95+O95-P95)</f>
        <v/>
      </c>
      <c r="R95" s="60" t="n"/>
      <c r="S95" s="62" t="n"/>
      <c r="T95" s="65">
        <f>IF(OR(Q95="",R95="",S95=""),"",Q95*R95*S95/12/2)</f>
        <v/>
      </c>
      <c r="U95" s="59" t="n"/>
      <c r="V95" s="59" t="n"/>
      <c r="W95" s="59" t="n"/>
      <c r="X95" s="60" t="n"/>
      <c r="Y95" s="65">
        <f>IF(OR(W95="",X95=""),"",W95*X95)</f>
        <v/>
      </c>
      <c r="Z95" s="66">
        <f>IF(OR(G95="",H95=""),"",IFERROR(DATEDIF(G95,H95,"m"),""))</f>
        <v/>
      </c>
      <c r="AA95" s="65">
        <f>IF(J95="","",J95+L95+M95+N95+O95+T95+U95+V95+Y95)</f>
        <v/>
      </c>
      <c r="AB95" s="65">
        <f>IF(OR(W95="",AA95=""),"",W95-AA95)</f>
        <v/>
      </c>
      <c r="AC95" s="65">
        <f>IF(AB95="","",IF(E95="Particulier",MAX(0,AB95*'Hypothèses'!$B$7+MAX(0,AB95)*'Hypothèses'!$B$6),IF(E95="SCI à l'IS",MAX(0,AB95*'Hypothèses'!$B$8),0)))</f>
        <v/>
      </c>
      <c r="AD95" s="65">
        <f>IF(OR(AB95="",AC95=""),"",AB95-AC95)</f>
        <v/>
      </c>
      <c r="AE95" s="67">
        <f>IF(OR(AD95="",AA95="",AA95=0),"",IFERROR(AD95/AA95,0))</f>
        <v/>
      </c>
      <c r="AF95" s="67">
        <f>IF(OR(AE95="",Z95="",Z95&lt;=0),"",IFERROR(AE95*12/Z95,0))</f>
        <v/>
      </c>
      <c r="AG95" s="65">
        <f>IF(OR(AA95="",AC95=""),"",AA95+AC95)</f>
        <v/>
      </c>
      <c r="AH95" s="16">
        <f>IF(AD95="","",IF(AD95&gt;0,"Projet rentable","À revoir"))</f>
        <v/>
      </c>
    </row>
    <row r="96">
      <c r="A96" s="2" t="n"/>
      <c r="B96" s="2" t="n"/>
      <c r="C96" s="3" t="n"/>
      <c r="D96" s="3" t="n"/>
      <c r="E96" s="3" t="n"/>
      <c r="F96" s="85" t="n"/>
      <c r="G96" s="85" t="n"/>
      <c r="H96" s="85" t="n"/>
      <c r="I96" s="58" t="n"/>
      <c r="J96" s="59" t="n"/>
      <c r="K96" s="60" t="n"/>
      <c r="L96" s="61">
        <f>IF(J96="","",J96*K96)</f>
        <v/>
      </c>
      <c r="M96" s="59" t="n"/>
      <c r="N96" s="59" t="n"/>
      <c r="O96" s="59" t="n"/>
      <c r="P96" s="59" t="n"/>
      <c r="Q96" s="61">
        <f>IF(J96="","",J96+L96+M96+N96+O96-P96)</f>
        <v/>
      </c>
      <c r="R96" s="60" t="n"/>
      <c r="S96" s="62" t="n"/>
      <c r="T96" s="61">
        <f>IF(OR(Q96="",R96="",S96=""),"",Q96*R96*S96/12/2)</f>
        <v/>
      </c>
      <c r="U96" s="59" t="n"/>
      <c r="V96" s="59" t="n"/>
      <c r="W96" s="59" t="n"/>
      <c r="X96" s="60" t="n"/>
      <c r="Y96" s="61">
        <f>IF(OR(W96="",X96=""),"",W96*X96)</f>
        <v/>
      </c>
      <c r="Z96" s="63">
        <f>IF(OR(G96="",H96=""),"",IFERROR(DATEDIF(G96,H96,"m"),""))</f>
        <v/>
      </c>
      <c r="AA96" s="61">
        <f>IF(J96="","",J96+L96+M96+N96+O96+T96+U96+V96+Y96)</f>
        <v/>
      </c>
      <c r="AB96" s="61">
        <f>IF(OR(W96="",AA96=""),"",W96-AA96)</f>
        <v/>
      </c>
      <c r="AC96" s="61">
        <f>IF(AB96="","",IF(E96="Particulier",MAX(0,AB96*'Hypothèses'!$B$7+MAX(0,AB96)*'Hypothèses'!$B$6),IF(E96="SCI à l'IS",MAX(0,AB96*'Hypothèses'!$B$8),0)))</f>
        <v/>
      </c>
      <c r="AD96" s="61">
        <f>IF(OR(AB96="",AC96=""),"",AB96-AC96)</f>
        <v/>
      </c>
      <c r="AE96" s="64">
        <f>IF(OR(AD96="",AA96="",AA96=0),"",IFERROR(AD96/AA96,0))</f>
        <v/>
      </c>
      <c r="AF96" s="64">
        <f>IF(OR(AE96="",Z96="",Z96&lt;=0),"",IFERROR(AE96*12/Z96,0))</f>
        <v/>
      </c>
      <c r="AG96" s="61">
        <f>IF(OR(AA96="",AC96=""),"",AA96+AC96)</f>
        <v/>
      </c>
      <c r="AH96" s="12">
        <f>IF(AD96="","",IF(AD96&gt;0,"Projet rentable","À revoir"))</f>
        <v/>
      </c>
    </row>
    <row r="97">
      <c r="A97" s="2" t="n"/>
      <c r="B97" s="2" t="n"/>
      <c r="C97" s="3" t="n"/>
      <c r="D97" s="3" t="n"/>
      <c r="E97" s="3" t="n"/>
      <c r="F97" s="85" t="n"/>
      <c r="G97" s="85" t="n"/>
      <c r="H97" s="85" t="n"/>
      <c r="I97" s="58" t="n"/>
      <c r="J97" s="59" t="n"/>
      <c r="K97" s="60" t="n"/>
      <c r="L97" s="65">
        <f>IF(J97="","",J97*K97)</f>
        <v/>
      </c>
      <c r="M97" s="59" t="n"/>
      <c r="N97" s="59" t="n"/>
      <c r="O97" s="59" t="n"/>
      <c r="P97" s="59" t="n"/>
      <c r="Q97" s="65">
        <f>IF(J97="","",J97+L97+M97+N97+O97-P97)</f>
        <v/>
      </c>
      <c r="R97" s="60" t="n"/>
      <c r="S97" s="62" t="n"/>
      <c r="T97" s="65">
        <f>IF(OR(Q97="",R97="",S97=""),"",Q97*R97*S97/12/2)</f>
        <v/>
      </c>
      <c r="U97" s="59" t="n"/>
      <c r="V97" s="59" t="n"/>
      <c r="W97" s="59" t="n"/>
      <c r="X97" s="60" t="n"/>
      <c r="Y97" s="65">
        <f>IF(OR(W97="",X97=""),"",W97*X97)</f>
        <v/>
      </c>
      <c r="Z97" s="66">
        <f>IF(OR(G97="",H97=""),"",IFERROR(DATEDIF(G97,H97,"m"),""))</f>
        <v/>
      </c>
      <c r="AA97" s="65">
        <f>IF(J97="","",J97+L97+M97+N97+O97+T97+U97+V97+Y97)</f>
        <v/>
      </c>
      <c r="AB97" s="65">
        <f>IF(OR(W97="",AA97=""),"",W97-AA97)</f>
        <v/>
      </c>
      <c r="AC97" s="65">
        <f>IF(AB97="","",IF(E97="Particulier",MAX(0,AB97*'Hypothèses'!$B$7+MAX(0,AB97)*'Hypothèses'!$B$6),IF(E97="SCI à l'IS",MAX(0,AB97*'Hypothèses'!$B$8),0)))</f>
        <v/>
      </c>
      <c r="AD97" s="65">
        <f>IF(OR(AB97="",AC97=""),"",AB97-AC97)</f>
        <v/>
      </c>
      <c r="AE97" s="67">
        <f>IF(OR(AD97="",AA97="",AA97=0),"",IFERROR(AD97/AA97,0))</f>
        <v/>
      </c>
      <c r="AF97" s="67">
        <f>IF(OR(AE97="",Z97="",Z97&lt;=0),"",IFERROR(AE97*12/Z97,0))</f>
        <v/>
      </c>
      <c r="AG97" s="65">
        <f>IF(OR(AA97="",AC97=""),"",AA97+AC97)</f>
        <v/>
      </c>
      <c r="AH97" s="16">
        <f>IF(AD97="","",IF(AD97&gt;0,"Projet rentable","À revoir"))</f>
        <v/>
      </c>
    </row>
    <row r="98">
      <c r="A98" s="2" t="n"/>
      <c r="B98" s="2" t="n"/>
      <c r="C98" s="3" t="n"/>
      <c r="D98" s="3" t="n"/>
      <c r="E98" s="3" t="n"/>
      <c r="F98" s="85" t="n"/>
      <c r="G98" s="85" t="n"/>
      <c r="H98" s="85" t="n"/>
      <c r="I98" s="58" t="n"/>
      <c r="J98" s="59" t="n"/>
      <c r="K98" s="60" t="n"/>
      <c r="L98" s="61">
        <f>IF(J98="","",J98*K98)</f>
        <v/>
      </c>
      <c r="M98" s="59" t="n"/>
      <c r="N98" s="59" t="n"/>
      <c r="O98" s="59" t="n"/>
      <c r="P98" s="59" t="n"/>
      <c r="Q98" s="61">
        <f>IF(J98="","",J98+L98+M98+N98+O98-P98)</f>
        <v/>
      </c>
      <c r="R98" s="60" t="n"/>
      <c r="S98" s="62" t="n"/>
      <c r="T98" s="61">
        <f>IF(OR(Q98="",R98="",S98=""),"",Q98*R98*S98/12/2)</f>
        <v/>
      </c>
      <c r="U98" s="59" t="n"/>
      <c r="V98" s="59" t="n"/>
      <c r="W98" s="59" t="n"/>
      <c r="X98" s="60" t="n"/>
      <c r="Y98" s="61">
        <f>IF(OR(W98="",X98=""),"",W98*X98)</f>
        <v/>
      </c>
      <c r="Z98" s="63">
        <f>IF(OR(G98="",H98=""),"",IFERROR(DATEDIF(G98,H98,"m"),""))</f>
        <v/>
      </c>
      <c r="AA98" s="61">
        <f>IF(J98="","",J98+L98+M98+N98+O98+T98+U98+V98+Y98)</f>
        <v/>
      </c>
      <c r="AB98" s="61">
        <f>IF(OR(W98="",AA98=""),"",W98-AA98)</f>
        <v/>
      </c>
      <c r="AC98" s="61">
        <f>IF(AB98="","",IF(E98="Particulier",MAX(0,AB98*'Hypothèses'!$B$7+MAX(0,AB98)*'Hypothèses'!$B$6),IF(E98="SCI à l'IS",MAX(0,AB98*'Hypothèses'!$B$8),0)))</f>
        <v/>
      </c>
      <c r="AD98" s="61">
        <f>IF(OR(AB98="",AC98=""),"",AB98-AC98)</f>
        <v/>
      </c>
      <c r="AE98" s="64">
        <f>IF(OR(AD98="",AA98="",AA98=0),"",IFERROR(AD98/AA98,0))</f>
        <v/>
      </c>
      <c r="AF98" s="64">
        <f>IF(OR(AE98="",Z98="",Z98&lt;=0),"",IFERROR(AE98*12/Z98,0))</f>
        <v/>
      </c>
      <c r="AG98" s="61">
        <f>IF(OR(AA98="",AC98=""),"",AA98+AC98)</f>
        <v/>
      </c>
      <c r="AH98" s="12">
        <f>IF(AD98="","",IF(AD98&gt;0,"Projet rentable","À revoir"))</f>
        <v/>
      </c>
    </row>
    <row r="99">
      <c r="A99" s="2" t="n"/>
      <c r="B99" s="2" t="n"/>
      <c r="C99" s="3" t="n"/>
      <c r="D99" s="3" t="n"/>
      <c r="E99" s="3" t="n"/>
      <c r="F99" s="85" t="n"/>
      <c r="G99" s="85" t="n"/>
      <c r="H99" s="85" t="n"/>
      <c r="I99" s="58" t="n"/>
      <c r="J99" s="59" t="n"/>
      <c r="K99" s="60" t="n"/>
      <c r="L99" s="65">
        <f>IF(J99="","",J99*K99)</f>
        <v/>
      </c>
      <c r="M99" s="59" t="n"/>
      <c r="N99" s="59" t="n"/>
      <c r="O99" s="59" t="n"/>
      <c r="P99" s="59" t="n"/>
      <c r="Q99" s="65">
        <f>IF(J99="","",J99+L99+M99+N99+O99-P99)</f>
        <v/>
      </c>
      <c r="R99" s="60" t="n"/>
      <c r="S99" s="62" t="n"/>
      <c r="T99" s="65">
        <f>IF(OR(Q99="",R99="",S99=""),"",Q99*R99*S99/12/2)</f>
        <v/>
      </c>
      <c r="U99" s="59" t="n"/>
      <c r="V99" s="59" t="n"/>
      <c r="W99" s="59" t="n"/>
      <c r="X99" s="60" t="n"/>
      <c r="Y99" s="65">
        <f>IF(OR(W99="",X99=""),"",W99*X99)</f>
        <v/>
      </c>
      <c r="Z99" s="66">
        <f>IF(OR(G99="",H99=""),"",IFERROR(DATEDIF(G99,H99,"m"),""))</f>
        <v/>
      </c>
      <c r="AA99" s="65">
        <f>IF(J99="","",J99+L99+M99+N99+O99+T99+U99+V99+Y99)</f>
        <v/>
      </c>
      <c r="AB99" s="65">
        <f>IF(OR(W99="",AA99=""),"",W99-AA99)</f>
        <v/>
      </c>
      <c r="AC99" s="65">
        <f>IF(AB99="","",IF(E99="Particulier",MAX(0,AB99*'Hypothèses'!$B$7+MAX(0,AB99)*'Hypothèses'!$B$6),IF(E99="SCI à l'IS",MAX(0,AB99*'Hypothèses'!$B$8),0)))</f>
        <v/>
      </c>
      <c r="AD99" s="65">
        <f>IF(OR(AB99="",AC99=""),"",AB99-AC99)</f>
        <v/>
      </c>
      <c r="AE99" s="67">
        <f>IF(OR(AD99="",AA99="",AA99=0),"",IFERROR(AD99/AA99,0))</f>
        <v/>
      </c>
      <c r="AF99" s="67">
        <f>IF(OR(AE99="",Z99="",Z99&lt;=0),"",IFERROR(AE99*12/Z99,0))</f>
        <v/>
      </c>
      <c r="AG99" s="65">
        <f>IF(OR(AA99="",AC99=""),"",AA99+AC99)</f>
        <v/>
      </c>
      <c r="AH99" s="16">
        <f>IF(AD99="","",IF(AD99&gt;0,"Projet rentable","À revoir"))</f>
        <v/>
      </c>
    </row>
    <row r="100">
      <c r="A100" s="2" t="n"/>
      <c r="B100" s="2" t="n"/>
      <c r="C100" s="3" t="n"/>
      <c r="D100" s="3" t="n"/>
      <c r="E100" s="3" t="n"/>
      <c r="F100" s="85" t="n"/>
      <c r="G100" s="85" t="n"/>
      <c r="H100" s="85" t="n"/>
      <c r="I100" s="58" t="n"/>
      <c r="J100" s="59" t="n"/>
      <c r="K100" s="60" t="n"/>
      <c r="L100" s="61">
        <f>IF(J100="","",J100*K100)</f>
        <v/>
      </c>
      <c r="M100" s="59" t="n"/>
      <c r="N100" s="59" t="n"/>
      <c r="O100" s="59" t="n"/>
      <c r="P100" s="59" t="n"/>
      <c r="Q100" s="61">
        <f>IF(J100="","",J100+L100+M100+N100+O100-P100)</f>
        <v/>
      </c>
      <c r="R100" s="60" t="n"/>
      <c r="S100" s="62" t="n"/>
      <c r="T100" s="61">
        <f>IF(OR(Q100="",R100="",S100=""),"",Q100*R100*S100/12/2)</f>
        <v/>
      </c>
      <c r="U100" s="59" t="n"/>
      <c r="V100" s="59" t="n"/>
      <c r="W100" s="59" t="n"/>
      <c r="X100" s="60" t="n"/>
      <c r="Y100" s="61">
        <f>IF(OR(W100="",X100=""),"",W100*X100)</f>
        <v/>
      </c>
      <c r="Z100" s="63">
        <f>IF(OR(G100="",H100=""),"",IFERROR(DATEDIF(G100,H100,"m"),""))</f>
        <v/>
      </c>
      <c r="AA100" s="61">
        <f>IF(J100="","",J100+L100+M100+N100+O100+T100+U100+V100+Y100)</f>
        <v/>
      </c>
      <c r="AB100" s="61">
        <f>IF(OR(W100="",AA100=""),"",W100-AA100)</f>
        <v/>
      </c>
      <c r="AC100" s="61">
        <f>IF(AB100="","",IF(E100="Particulier",MAX(0,AB100*'Hypothèses'!$B$7+MAX(0,AB100)*'Hypothèses'!$B$6),IF(E100="SCI à l'IS",MAX(0,AB100*'Hypothèses'!$B$8),0)))</f>
        <v/>
      </c>
      <c r="AD100" s="61">
        <f>IF(OR(AB100="",AC100=""),"",AB100-AC100)</f>
        <v/>
      </c>
      <c r="AE100" s="64">
        <f>IF(OR(AD100="",AA100="",AA100=0),"",IFERROR(AD100/AA100,0))</f>
        <v/>
      </c>
      <c r="AF100" s="64">
        <f>IF(OR(AE100="",Z100="",Z100&lt;=0),"",IFERROR(AE100*12/Z100,0))</f>
        <v/>
      </c>
      <c r="AG100" s="61">
        <f>IF(OR(AA100="",AC100=""),"",AA100+AC100)</f>
        <v/>
      </c>
      <c r="AH100" s="12">
        <f>IF(AD100="","",IF(AD100&gt;0,"Projet rentable","À revoir"))</f>
        <v/>
      </c>
    </row>
    <row r="101">
      <c r="A101" s="2" t="n"/>
      <c r="B101" s="2" t="n"/>
      <c r="C101" s="3" t="n"/>
      <c r="D101" s="3" t="n"/>
      <c r="E101" s="3" t="n"/>
      <c r="F101" s="85" t="n"/>
      <c r="G101" s="85" t="n"/>
      <c r="H101" s="85" t="n"/>
      <c r="I101" s="58" t="n"/>
      <c r="J101" s="59" t="n"/>
      <c r="K101" s="60" t="n"/>
      <c r="L101" s="65">
        <f>IF(J101="","",J101*K101)</f>
        <v/>
      </c>
      <c r="M101" s="59" t="n"/>
      <c r="N101" s="59" t="n"/>
      <c r="O101" s="59" t="n"/>
      <c r="P101" s="59" t="n"/>
      <c r="Q101" s="65">
        <f>IF(J101="","",J101+L101+M101+N101+O101-P101)</f>
        <v/>
      </c>
      <c r="R101" s="60" t="n"/>
      <c r="S101" s="62" t="n"/>
      <c r="T101" s="65">
        <f>IF(OR(Q101="",R101="",S101=""),"",Q101*R101*S101/12/2)</f>
        <v/>
      </c>
      <c r="U101" s="59" t="n"/>
      <c r="V101" s="59" t="n"/>
      <c r="W101" s="59" t="n"/>
      <c r="X101" s="60" t="n"/>
      <c r="Y101" s="65">
        <f>IF(OR(W101="",X101=""),"",W101*X101)</f>
        <v/>
      </c>
      <c r="Z101" s="66">
        <f>IF(OR(G101="",H101=""),"",IFERROR(DATEDIF(G101,H101,"m"),""))</f>
        <v/>
      </c>
      <c r="AA101" s="65">
        <f>IF(J101="","",J101+L101+M101+N101+O101+T101+U101+V101+Y101)</f>
        <v/>
      </c>
      <c r="AB101" s="65">
        <f>IF(OR(W101="",AA101=""),"",W101-AA101)</f>
        <v/>
      </c>
      <c r="AC101" s="65">
        <f>IF(AB101="","",IF(E101="Particulier",MAX(0,AB101*'Hypothèses'!$B$7+MAX(0,AB101)*'Hypothèses'!$B$6),IF(E101="SCI à l'IS",MAX(0,AB101*'Hypothèses'!$B$8),0)))</f>
        <v/>
      </c>
      <c r="AD101" s="65">
        <f>IF(OR(AB101="",AC101=""),"",AB101-AC101)</f>
        <v/>
      </c>
      <c r="AE101" s="67">
        <f>IF(OR(AD101="",AA101="",AA101=0),"",IFERROR(AD101/AA101,0))</f>
        <v/>
      </c>
      <c r="AF101" s="67">
        <f>IF(OR(AE101="",Z101="",Z101&lt;=0),"",IFERROR(AE101*12/Z101,0))</f>
        <v/>
      </c>
      <c r="AG101" s="65">
        <f>IF(OR(AA101="",AC101=""),"",AA101+AC101)</f>
        <v/>
      </c>
      <c r="AH101" s="16">
        <f>IF(AD101="","",IF(AD101&gt;0,"Projet rentable","À revoir"))</f>
        <v/>
      </c>
    </row>
    <row r="102"/>
    <row r="103">
      <c r="A103" s="17" t="inlineStr">
        <is>
          <t>Synthèse du portefeuille</t>
        </is>
      </c>
      <c r="B103" s="18" t="n"/>
      <c r="C103" s="18" t="n"/>
      <c r="D103" s="18" t="n"/>
      <c r="E103" s="18" t="n"/>
      <c r="F103" s="18" t="n"/>
      <c r="G103" s="18" t="n"/>
      <c r="H103" s="18" t="n"/>
    </row>
    <row r="104">
      <c r="A104" s="19" t="inlineStr">
        <is>
          <t>Prix d’achat total</t>
        </is>
      </c>
      <c r="B104" s="68">
        <f>SUM(J2:J101)</f>
        <v/>
      </c>
      <c r="C104" s="21" t="n"/>
      <c r="D104" s="19" t="inlineStr">
        <is>
          <t>Coût total cumulé</t>
        </is>
      </c>
      <c r="E104" s="68">
        <f>SUM(AA2:AA101)</f>
        <v/>
      </c>
      <c r="F104" s="21" t="n"/>
      <c r="G104" s="19" t="inlineStr">
        <is>
          <t>Projets rentables</t>
        </is>
      </c>
      <c r="H104" s="69">
        <f>COUNTIF(AH2:AH101,"Projet rentable")</f>
        <v/>
      </c>
    </row>
    <row r="105">
      <c r="A105" s="19" t="inlineStr">
        <is>
          <t>Marge nette totale</t>
        </is>
      </c>
      <c r="B105" s="68">
        <f>SUM(AD2:AD101)</f>
        <v/>
      </c>
      <c r="C105" s="21" t="n"/>
      <c r="D105" s="19" t="inlineStr">
        <is>
          <t>Marge nette moyenne</t>
        </is>
      </c>
      <c r="E105" s="68">
        <f>IFERROR(AVERAGE(AD2:AD101),0)</f>
        <v/>
      </c>
      <c r="F105" s="21" t="n"/>
      <c r="G105" s="19" t="inlineStr">
        <is>
          <t>Rentabilité moyenne</t>
        </is>
      </c>
      <c r="H105" s="70">
        <f>IFERROR(AVERAGE(AE2:AE101),0)</f>
        <v/>
      </c>
    </row>
    <row r="106">
      <c r="A106" s="19" t="inlineStr">
        <is>
          <t>Marge nette minimum</t>
        </is>
      </c>
      <c r="B106" s="68">
        <f>MIN(AD2:AD101)</f>
        <v/>
      </c>
      <c r="C106" s="21" t="n"/>
      <c r="D106" s="19" t="inlineStr">
        <is>
          <t>Projets à revoir</t>
        </is>
      </c>
      <c r="E106" s="69">
        <f>COUNTIF(AH2:AH101,"À revoir")</f>
        <v/>
      </c>
      <c r="F106" s="21" t="n"/>
      <c r="G106" s="19" t="inlineStr">
        <is>
          <t>Durée moyenne</t>
        </is>
      </c>
      <c r="H106" s="71">
        <f>IFERROR(AVERAGE(Z2:Z101),0)</f>
        <v/>
      </c>
    </row>
    <row r="107">
      <c r="A107" s="19" t="inlineStr">
        <is>
          <t>Marge nette maximum</t>
        </is>
      </c>
      <c r="B107" s="68">
        <f>MAX(AD2:AD101)</f>
        <v/>
      </c>
      <c r="C107" s="21" t="n"/>
      <c r="D107" s="19" t="inlineStr">
        <is>
          <t>Prix de revente total</t>
        </is>
      </c>
      <c r="E107" s="68">
        <f>SUM(W2:W101)</f>
        <v/>
      </c>
      <c r="F107" s="21" t="n"/>
      <c r="G107" s="19" t="inlineStr">
        <is>
          <t>Seuil de revente moyen</t>
        </is>
      </c>
      <c r="H107" s="68">
        <f>IFERROR(AVERAGE(AG2:AG101),0)</f>
        <v/>
      </c>
    </row>
  </sheetData>
  <autoFilter ref="A1:AH101"/>
  <conditionalFormatting sqref="AD2:AD101">
    <cfRule type="expression" priority="1" dxfId="0">
      <formula>$AD2&gt;0</formula>
    </cfRule>
    <cfRule type="expression" priority="2" dxfId="1">
      <formula>$AD2&lt;0</formula>
    </cfRule>
  </conditionalFormatting>
  <conditionalFormatting sqref="AH2:AH101">
    <cfRule type="expression" priority="3" dxfId="2">
      <formula>$AH2="Projet rentable"</formula>
    </cfRule>
    <cfRule type="expression" priority="4" dxfId="1">
      <formula>$AH2="À revoir"</formula>
    </cfRule>
  </conditionalFormatting>
  <dataValidations count="5">
    <dataValidation sqref="E2:E101" showErrorMessage="1" showInputMessage="1" allowBlank="1" type="list">
      <formula1>"Particulier,SCI à l'IR,SCI à l'IS,marchand de biens"</formula1>
    </dataValidation>
    <dataValidation sqref="F2:H101" showErrorMessage="1" showInputMessage="1" allowBlank="1" type="date" operator="between">
      <formula1>DATE(1900,1,1)</formula1>
      <formula2>DATE(2100,12,31)</formula2>
    </dataValidation>
    <dataValidation sqref="K2:K101 R2:R101 X2:X101" showErrorMessage="1" showInputMessage="1" allowBlank="1" type="decimal" operator="between">
      <formula1>0</formula1>
      <formula2>1</formula2>
    </dataValidation>
    <dataValidation sqref="J2:J101 M2:P101 U2:V101 W2:W101" showErrorMessage="1" showInputMessage="1" allowBlank="1" type="decimal" operator="between">
      <formula1>0</formula1>
      <formula2>10000000</formula2>
    </dataValidation>
    <dataValidation sqref="S2:S101" showErrorMessage="1" showInputMessage="1" allowBlank="1" type="whole" operator="between">
      <formula1>1</formula1>
      <formula2>600</formula2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9"/>
  <sheetViews>
    <sheetView showGridLines="0" workbookViewId="0">
      <pane ySplit="2" topLeftCell="A3" activePane="bottomLeft" state="frozen"/>
      <selection pane="bottomLeft" activeCell="A1" sqref="A1"/>
    </sheetView>
  </sheetViews>
  <sheetFormatPr baseColWidth="8" defaultRowHeight="15"/>
  <cols>
    <col width="31" customWidth="1" min="1" max="1"/>
    <col width="25" customWidth="1" min="2" max="2"/>
    <col width="4" customWidth="1" min="3" max="3"/>
    <col width="4" customWidth="1" min="4" max="4"/>
    <col width="4" customWidth="1" min="5" max="5"/>
    <col width="4" customWidth="1" min="6" max="6"/>
    <col width="4" customWidth="1" min="7" max="7"/>
    <col width="24" customWidth="1" min="8" max="8"/>
    <col width="18" customWidth="1" min="9" max="9"/>
  </cols>
  <sheetData>
    <row r="1" ht="30" customHeight="1">
      <c r="A1" s="25" t="inlineStr">
        <is>
          <t>Tableau de bord — Simulation d’achat-revente immobilier</t>
        </is>
      </c>
      <c r="B1" s="72" t="n"/>
      <c r="C1" s="72" t="n"/>
      <c r="D1" s="72" t="n"/>
      <c r="E1" s="72" t="n"/>
      <c r="F1" s="72" t="n"/>
      <c r="G1" s="72" t="n"/>
      <c r="H1" s="73" t="n"/>
    </row>
    <row r="2"/>
    <row r="3">
      <c r="A3" s="27" t="inlineStr">
        <is>
          <t>Indicateurs clés</t>
        </is>
      </c>
      <c r="B3" s="28" t="n"/>
      <c r="H3" s="29" t="inlineStr">
        <is>
          <t>Répartition des décisions</t>
        </is>
      </c>
      <c r="I3" s="30" t="inlineStr"/>
    </row>
    <row r="4">
      <c r="A4" s="31" t="inlineStr">
        <is>
          <t>Nombre total de projets</t>
        </is>
      </c>
      <c r="B4" s="74">
        <f>COUNTA('Simulations'!$A$2:$A$101)</f>
        <v/>
      </c>
      <c r="H4" s="33" t="inlineStr">
        <is>
          <t>Décision</t>
        </is>
      </c>
      <c r="I4" s="33" t="inlineStr">
        <is>
          <t>Nombre de projets</t>
        </is>
      </c>
    </row>
    <row r="5">
      <c r="A5" s="34" t="inlineStr">
        <is>
          <t>Nombre de projets rentables</t>
        </is>
      </c>
      <c r="B5" s="75">
        <f>COUNTIF('Simulations'!$AH$2:$AH$101,"Projet rentable")</f>
        <v/>
      </c>
      <c r="H5" s="16" t="inlineStr">
        <is>
          <t>Projet rentable</t>
        </is>
      </c>
      <c r="I5" s="16">
        <f>COUNTIF('Simulations'!$AH$2:$AH$101,"Projet rentable")</f>
        <v/>
      </c>
    </row>
    <row r="6">
      <c r="A6" s="31" t="inlineStr">
        <is>
          <t>Prix d’achat moyen</t>
        </is>
      </c>
      <c r="B6" s="76">
        <f>IFERROR(AVERAGE('Simulations'!$J$2:$J$101),0)</f>
        <v/>
      </c>
      <c r="H6" s="37" t="inlineStr">
        <is>
          <t>À revoir</t>
        </is>
      </c>
      <c r="I6" s="37">
        <f>COUNTIF('Simulations'!$AH$2:$AH$101,"À revoir")</f>
        <v/>
      </c>
    </row>
    <row r="7">
      <c r="A7" s="34" t="inlineStr">
        <is>
          <t>Marge nette totale</t>
        </is>
      </c>
      <c r="B7" s="77">
        <f>SUM('Simulations'!$AD$2:$AD$101)</f>
        <v/>
      </c>
    </row>
    <row r="8">
      <c r="A8" s="31" t="inlineStr">
        <is>
          <t>Marge nette moyenne</t>
        </is>
      </c>
      <c r="B8" s="76">
        <f>IFERROR(AVERAGE('Simulations'!$AD$2:$AD$101),0)</f>
        <v/>
      </c>
    </row>
    <row r="9">
      <c r="A9" s="34" t="inlineStr">
        <is>
          <t>Rentabilité nette moyenne</t>
        </is>
      </c>
      <c r="B9" s="78">
        <f>IFERROR(AVERAGE('Simulations'!$AE$2:$AE$101),0)</f>
        <v/>
      </c>
    </row>
    <row r="10"/>
    <row r="11">
      <c r="A11" s="27" t="inlineStr">
        <is>
          <t>Pilotage et meilleur projet</t>
        </is>
      </c>
      <c r="B11" s="28" t="n"/>
    </row>
    <row r="12">
      <c r="A12" s="31" t="inlineStr">
        <is>
          <t>ID projet sélectionné</t>
        </is>
      </c>
      <c r="B12" s="40" t="inlineStr">
        <is>
          <t>AR-2026-01</t>
        </is>
      </c>
    </row>
    <row r="13">
      <c r="A13" s="34" t="inlineStr">
        <is>
          <t>Meilleur ID selon la marge nette</t>
        </is>
      </c>
      <c r="B13" s="41">
        <f>IFERROR(INDEX('Simulations'!$A$2:$A$101,MATCH(MAX('Simulations'!$AD$2:$AD$101),'Simulations'!$AD$2:$AD$101,0)),"")</f>
        <v/>
      </c>
    </row>
    <row r="14">
      <c r="A14" s="31" t="inlineStr">
        <is>
          <t>Projet consulté</t>
        </is>
      </c>
      <c r="B14" s="42">
        <f>IF($B$12&lt;&gt;"",$B$12,$B$13)</f>
        <v/>
      </c>
    </row>
    <row r="15">
      <c r="A15" s="34" t="inlineStr">
        <is>
          <t>Ville</t>
        </is>
      </c>
      <c r="B15" s="41">
        <f>IFERROR(VLOOKUP($B$14,'Simulations'!$A$2:$AH$101,2,FALSE),"")</f>
        <v/>
      </c>
    </row>
    <row r="16">
      <c r="A16" s="31" t="inlineStr">
        <is>
          <t>Investisseur</t>
        </is>
      </c>
      <c r="B16" s="42">
        <f>IFERROR(VLOOKUP($B$14,'Simulations'!$A$2:$AH$101,4,FALSE),"")</f>
        <v/>
      </c>
    </row>
    <row r="17">
      <c r="A17" s="34" t="inlineStr">
        <is>
          <t>Marge nette</t>
        </is>
      </c>
      <c r="B17" s="77">
        <f>IFERROR(VLOOKUP($B$14,'Simulations'!$A$2:$AH$101,30,FALSE),0)</f>
        <v/>
      </c>
    </row>
    <row r="18">
      <c r="A18" s="31" t="inlineStr">
        <is>
          <t>Rentabilité nette</t>
        </is>
      </c>
      <c r="B18" s="79">
        <f>IFERROR(VLOOKUP($B$14,'Simulations'!$A$2:$AH$101,31,FALSE),0)</f>
        <v/>
      </c>
    </row>
    <row r="19">
      <c r="A19" s="34" t="inlineStr">
        <is>
          <t>Décision</t>
        </is>
      </c>
      <c r="B19" s="41">
        <f>IFERROR(VLOOKUP($B$14,'Simulations'!$A$2:$AH$101,34,FALSE),"")</f>
        <v/>
      </c>
    </row>
  </sheetData>
  <mergeCells count="1">
    <mergeCell ref="A1:H1"/>
  </mergeCells>
  <dataValidations count="1">
    <dataValidation sqref="B12" showErrorMessage="1" showInputMessage="1" allowBlank="1" type="list">
      <formula1>'Simulations'!$A$2:$A$101</formula1>
    </dataValidation>
  </dataValidation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17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8" customWidth="1" min="1" max="1"/>
    <col width="32" customWidth="1" min="2" max="2"/>
    <col width="14" customWidth="1" min="3" max="3"/>
    <col width="42" customWidth="1" min="4" max="4"/>
  </cols>
  <sheetData>
    <row r="1" ht="30" customHeight="1">
      <c r="A1" s="44" t="inlineStr">
        <is>
          <t>Hypothèses modifiables et informations fiscales indicatives</t>
        </is>
      </c>
      <c r="B1" s="72" t="n"/>
      <c r="C1" s="72" t="n"/>
      <c r="D1" s="73" t="n"/>
    </row>
    <row r="2"/>
    <row r="3">
      <c r="A3" s="1" t="inlineStr">
        <is>
          <t>Paramètre</t>
        </is>
      </c>
      <c r="B3" s="1" t="inlineStr">
        <is>
          <t>Valeur</t>
        </is>
      </c>
      <c r="C3" s="1" t="inlineStr">
        <is>
          <t>Unité</t>
        </is>
      </c>
      <c r="D3" s="1" t="inlineStr">
        <is>
          <t>Usage dans la simulation</t>
        </is>
      </c>
    </row>
    <row r="4">
      <c r="A4" s="46" t="inlineStr">
        <is>
          <t>Frais de notaire ancien</t>
        </is>
      </c>
      <c r="B4" s="60" t="n">
        <v>0.075</v>
      </c>
      <c r="C4" s="12" t="inlineStr">
        <is>
          <t>%</t>
        </is>
      </c>
      <c r="D4" s="47" t="inlineStr">
        <is>
          <t>Valeur de référence à renseigner dans la colonne de saisie</t>
        </is>
      </c>
    </row>
    <row r="5">
      <c r="A5" s="34" t="inlineStr">
        <is>
          <t>Commission d’agence vente</t>
        </is>
      </c>
      <c r="B5" s="60" t="n">
        <v>0.04</v>
      </c>
      <c r="C5" s="16" t="inlineStr">
        <is>
          <t>%</t>
        </is>
      </c>
      <c r="D5" s="48" t="inlineStr">
        <is>
          <t>Valeur indicative à renseigner dans la colonne de saisie</t>
        </is>
      </c>
    </row>
    <row r="6">
      <c r="A6" s="46" t="inlineStr">
        <is>
          <t>Prélèvements sociaux</t>
        </is>
      </c>
      <c r="B6" s="60" t="n">
        <v>0.172</v>
      </c>
      <c r="C6" s="12" t="inlineStr">
        <is>
          <t>%</t>
        </is>
      </c>
      <c r="D6" s="47" t="inlineStr">
        <is>
          <t>Utilisés dans la fiscalité estimative des particuliers</t>
        </is>
      </c>
    </row>
    <row r="7">
      <c r="A7" s="34" t="inlineStr">
        <is>
          <t>Taux d’impôt sur la plus-value</t>
        </is>
      </c>
      <c r="B7" s="60" t="n">
        <v>0.19</v>
      </c>
      <c r="C7" s="16" t="inlineStr">
        <is>
          <t>%</t>
        </is>
      </c>
      <c r="D7" s="48" t="inlineStr">
        <is>
          <t>Utilisé dans la fiscalité estimative des particuliers</t>
        </is>
      </c>
    </row>
    <row r="8">
      <c r="A8" s="46" t="inlineStr">
        <is>
          <t>Taux d’IS indicatif</t>
        </is>
      </c>
      <c r="B8" s="60" t="n">
        <v>0.25</v>
      </c>
      <c r="C8" s="12" t="inlineStr">
        <is>
          <t>%</t>
        </is>
      </c>
      <c r="D8" s="47" t="inlineStr">
        <is>
          <t>Utilisé pour les projets en SCI à l’IS</t>
        </is>
      </c>
    </row>
    <row r="9">
      <c r="A9" s="34" t="inlineStr">
        <is>
          <t>Taux d’emprunt indicatif</t>
        </is>
      </c>
      <c r="B9" s="60" t="n">
        <v>0.035</v>
      </c>
      <c r="C9" s="16" t="inlineStr">
        <is>
          <t>%</t>
        </is>
      </c>
      <c r="D9" s="48" t="inlineStr">
        <is>
          <t>Repère pour le financement à saisir dans chaque projet</t>
        </is>
      </c>
    </row>
    <row r="10">
      <c r="A10" s="46" t="inlineStr">
        <is>
          <t>Seuil d’alerte de rentabilité</t>
        </is>
      </c>
      <c r="B10" s="60" t="n">
        <v>0.1</v>
      </c>
      <c r="C10" s="12" t="inlineStr">
        <is>
          <t>%</t>
        </is>
      </c>
      <c r="D10" s="47" t="inlineStr">
        <is>
          <t>Repère de pilotage à apprécier selon le risque du projet</t>
        </is>
      </c>
    </row>
    <row r="11"/>
    <row r="12">
      <c r="A12" s="17" t="inlineStr">
        <is>
          <t>Notes de lecture</t>
        </is>
      </c>
      <c r="B12" s="49" t="n"/>
      <c r="C12" s="49" t="n"/>
      <c r="D12" s="49" t="n"/>
    </row>
    <row r="13" ht="48" customHeight="1">
      <c r="A13" s="50" t="inlineStr">
        <is>
          <t>Revenus fonciers</t>
        </is>
      </c>
      <c r="B13" s="51" t="inlineStr">
        <is>
          <t>Les revenus fonciers éventuels ne sont pas intégrés à cette simulation d’achat-revente. Leur traitement dépend notamment du régime fiscal retenu.</t>
        </is>
      </c>
      <c r="C13" s="72" t="n"/>
      <c r="D13" s="73" t="n"/>
    </row>
    <row r="14" ht="48" customHeight="1">
      <c r="A14" s="52" t="inlineStr">
        <is>
          <t>Plus-value immobilière</t>
        </is>
      </c>
      <c r="B14" s="53" t="inlineStr">
        <is>
          <t>La fiscalité estimative est simplifiée. Les abattements, exonérations, durée de détention, frais justifiables et situation personnelle doivent être validés par un professionnel.</t>
        </is>
      </c>
      <c r="C14" s="72" t="n"/>
      <c r="D14" s="73" t="n"/>
    </row>
    <row r="15" ht="48" customHeight="1">
      <c r="A15" s="50" t="inlineStr">
        <is>
          <t>Régime fiscal applicable</t>
        </is>
      </c>
      <c r="B15" s="51" t="inlineStr">
        <is>
          <t>Le statut sélectionné est un indicateur de modélisation. Le régime réellement applicable dépend de la structure, de l’intention, de la fréquence des opérations et des faits.</t>
        </is>
      </c>
      <c r="C15" s="72" t="n"/>
      <c r="D15" s="73" t="n"/>
    </row>
    <row r="16" ht="48" customHeight="1">
      <c r="A16" s="52" t="inlineStr">
        <is>
          <t>Frais de notaire ancien</t>
        </is>
      </c>
      <c r="B16" s="53" t="inlineStr">
        <is>
          <t>Le taux indiqué est un paramètre modifiable. Les frais réels doivent être confirmés avec le notaire selon la nature exacte du bien et de l’acquisition.</t>
        </is>
      </c>
      <c r="C16" s="72" t="n"/>
      <c r="D16" s="73" t="n"/>
    </row>
    <row r="17" ht="48" customHeight="1">
      <c r="A17" s="50" t="inlineStr">
        <is>
          <t>Activité habituelle</t>
        </is>
      </c>
      <c r="B17" s="51" t="inlineStr">
        <is>
          <t>La répétition d’opérations d’achat-revente peut être qualifiée différemment d’un investissement occasionnel. Une analyse notariale, juridique et comptable est nécessaire.</t>
        </is>
      </c>
      <c r="C17" s="72" t="n"/>
      <c r="D17" s="73" t="n"/>
    </row>
  </sheetData>
  <mergeCells count="6">
    <mergeCell ref="A1:D1"/>
    <mergeCell ref="B13:D13"/>
    <mergeCell ref="B14:D14"/>
    <mergeCell ref="B15:D15"/>
    <mergeCell ref="B16:D16"/>
    <mergeCell ref="B17:D17"/>
  </mergeCells>
  <dataValidations count="1">
    <dataValidation sqref="B4:B10" showErrorMessage="1" showInputMessage="1" allowBlank="0" type="decimal" operator="between">
      <formula1>0</formula1>
      <formula2>1</formula2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11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38" customWidth="1" min="2" max="2"/>
    <col width="45" customWidth="1" min="3" max="3"/>
    <col width="45" customWidth="1" min="4" max="4"/>
  </cols>
  <sheetData>
    <row r="1" ht="30" customHeight="1">
      <c r="A1" s="44" t="inlineStr">
        <is>
          <t>Mode d’emploi — Simulation d’achat-revente immobilier</t>
        </is>
      </c>
      <c r="B1" s="72" t="n"/>
      <c r="C1" s="72" t="n"/>
      <c r="D1" s="73" t="n"/>
    </row>
    <row r="2"/>
    <row r="3">
      <c r="A3" s="1" t="inlineStr">
        <is>
          <t>Feuille</t>
        </is>
      </c>
      <c r="B3" s="1" t="inlineStr">
        <is>
          <t>Contenu</t>
        </is>
      </c>
      <c r="C3" s="1" t="inlineStr">
        <is>
          <t>Utilisation</t>
        </is>
      </c>
      <c r="D3" s="1" t="inlineStr">
        <is>
          <t>Points de vigilance</t>
        </is>
      </c>
    </row>
    <row r="4" ht="72" customHeight="1">
      <c r="A4" s="54" t="inlineStr">
        <is>
          <t>Simulations</t>
        </is>
      </c>
      <c r="B4" s="55" t="inlineStr">
        <is>
          <t>Table principale comprenant 100 lignes opérationnelles, dont 9 projets fictifs déjà renseignés.</t>
        </is>
      </c>
      <c r="C4" s="55" t="inlineStr">
        <is>
          <t>Saisir ou modifier les cellules jaunes : données du bien, coûts, apport, financement, prix de revente et statut fiscal.</t>
        </is>
      </c>
      <c r="D4" s="55" t="inlineStr">
        <is>
          <t>Les cellules non jaunes contiennent des calculs. Vérifier les devis, le financement et les dates avant toute décision.</t>
        </is>
      </c>
    </row>
    <row r="5" ht="72" customHeight="1">
      <c r="A5" s="52" t="inlineStr">
        <is>
          <t>Tableau de bord</t>
        </is>
      </c>
      <c r="B5" s="53" t="inlineStr">
        <is>
          <t>Indicateurs globaux, sélection d’un projet, meilleur projet calculé et graphiques de comparaison.</t>
        </is>
      </c>
      <c r="C5" s="53" t="inlineStr">
        <is>
          <t>Choisir un identifiant dans la cellule jaune de pilotage pour consulter automatiquement ses résultats.</t>
        </is>
      </c>
      <c r="D5" s="53" t="inlineStr">
        <is>
          <t>Les graphiques utilisent les 100 lignes préparées de la feuille Simulations et restent utiles lors de l’ajout de projets.</t>
        </is>
      </c>
    </row>
    <row r="6" ht="72" customHeight="1">
      <c r="A6" s="54" t="inlineStr">
        <is>
          <t>Hypothèses</t>
        </is>
      </c>
      <c r="B6" s="55" t="inlineStr">
        <is>
          <t>Paramètres modifiables utilisés comme repères, notamment pour la fiscalité estimative.</t>
        </is>
      </c>
      <c r="C6" s="55" t="inlineStr">
        <is>
          <t>Adapter les taux jaunes à votre hypothèse de travail et à votre situation avant d’interpréter les résultats.</t>
        </is>
      </c>
      <c r="D6" s="55" t="inlineStr">
        <is>
          <t>Les taux affichés sont indicatifs et ne remplacent pas une validation par un notaire ou un expert-comptable.</t>
        </is>
      </c>
    </row>
    <row r="7" ht="72" customHeight="1">
      <c r="A7" s="52" t="inlineStr">
        <is>
          <t>Lecture des résultats</t>
        </is>
      </c>
      <c r="B7" s="53" t="inlineStr">
        <is>
          <t>La marge brute correspond à la différence entre prix de revente et coût total. La marge nette déduit la fiscalité estimative.</t>
        </is>
      </c>
      <c r="C7" s="53" t="inlineStr">
        <is>
          <t>Comparer la marge nette, la rentabilité nette, le rendement annualisé et le seuil de revente.</t>
        </is>
      </c>
      <c r="D7" s="53" t="inlineStr">
        <is>
          <t>Une décision « Projet rentable » signifie uniquement que la marge nette calculée est positive dans le modèle.</t>
        </is>
      </c>
    </row>
    <row r="8"/>
    <row r="9">
      <c r="A9" s="17" t="inlineStr">
        <is>
          <t>Avertissement</t>
        </is>
      </c>
      <c r="B9" s="49" t="n"/>
      <c r="C9" s="49" t="n"/>
      <c r="D9" s="49" t="n"/>
    </row>
    <row r="10">
      <c r="A10" s="51" t="inlineStr">
        <is>
          <t>Ce classeur fournit une estimation indicative de rentabilité d’achat-revente immobilier en France. Il ne constitue ni un conseil juridique, fiscal, comptable, bancaire ou notarial, ni une validation de la faisabilité économique d’une opération.</t>
        </is>
      </c>
      <c r="B10" s="80" t="n"/>
      <c r="C10" s="80" t="n"/>
      <c r="D10" s="81" t="n"/>
    </row>
    <row r="11">
      <c r="A11" s="82" t="n"/>
      <c r="B11" s="83" t="n"/>
      <c r="C11" s="83" t="n"/>
      <c r="D11" s="84" t="n"/>
    </row>
  </sheetData>
  <mergeCells count="2">
    <mergeCell ref="A1:D1"/>
    <mergeCell ref="A10:D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2026-10-02T19:09:51Z</dcterms:created>
  <dcterms:modified xmlns:dcterms="http://purl.org/dc/terms/" xmlns:xsi="http://www.w3.org/2001/XMLSchema-instance" xsi:type="dcterms:W3CDTF">2026-10-02T19:09:51Z</dcterms:modified>
</cp:coreProperties>
</file>