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vaux voté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DD/MM/AAAA"/>
    <numFmt numFmtId="165" formatCode="# ##0,00 €"/>
  </numFmts>
  <fonts count="5">
    <font>
      <name val="Calibri"/>
      <family val="2"/>
      <color theme="1"/>
      <sz val="11"/>
      <scheme val="minor"/>
    </font>
    <font>
      <name val="Calibri"/>
      <b val="1"/>
      <color rgb="000F766E"/>
      <sz val="16"/>
    </font>
    <font>
      <name val="Calibri"/>
      <b val="1"/>
      <color rgb="00FFFFFF"/>
      <sz val="11"/>
    </font>
    <font>
      <name val="Calibri"/>
      <sz val="10"/>
    </font>
    <font>
      <name val="Calibri"/>
      <b val="1"/>
      <sz val="10"/>
    </font>
  </fonts>
  <fills count="7">
    <fill>
      <patternFill/>
    </fill>
    <fill>
      <patternFill patternType="gray125"/>
    </fill>
    <fill>
      <patternFill patternType="solid">
        <fgColor rgb="000F766E"/>
        <bgColor rgb="000F766E"/>
      </patternFill>
    </fill>
    <fill>
      <patternFill patternType="solid">
        <fgColor rgb="00FFFFFF"/>
        <bgColor rgb="00FFFFFF"/>
      </patternFill>
    </fill>
    <fill>
      <patternFill patternType="solid">
        <fgColor rgb="00FFFBEB"/>
        <bgColor rgb="00FFFBEB"/>
      </patternFill>
    </fill>
    <fill>
      <patternFill patternType="solid">
        <fgColor rgb="00F0FDFA"/>
        <bgColor rgb="00F0FDFA"/>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4" fontId="3" fillId="3"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9" fontId="3" fillId="4" borderId="1" applyAlignment="1" pivotButton="0" quotePrefix="0" xfId="0">
      <alignment horizontal="center" vertical="center" wrapText="1"/>
    </xf>
    <xf numFmtId="1" fontId="3" fillId="3"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5" borderId="1" applyAlignment="1" pivotButton="0" quotePrefix="0" xfId="0">
      <alignment horizontal="left"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1" fontId="3" fillId="5" borderId="1" applyAlignment="1" pivotButton="0" quotePrefix="0" xfId="0">
      <alignment horizontal="center" vertical="center" wrapText="1"/>
    </xf>
    <xf numFmtId="0" fontId="0" fillId="6" borderId="1" pivotButton="0" quotePrefix="0" xfId="0"/>
    <xf numFmtId="0" fontId="2" fillId="6" borderId="1" pivotButton="0" quotePrefix="0" xfId="0"/>
    <xf numFmtId="165" fontId="4" fillId="0" borderId="1" pivotButton="0" quotePrefix="0" xfId="0"/>
    <xf numFmtId="9" fontId="4" fillId="0" borderId="1" pivotButton="0" quotePrefix="0" xfId="0"/>
    <xf numFmtId="0" fontId="2" fillId="6" borderId="0" pivotButton="0" quotePrefix="0" xfId="0"/>
    <xf numFmtId="0" fontId="3" fillId="5" borderId="1" pivotButton="0" quotePrefix="0" xfId="0"/>
    <xf numFmtId="165" fontId="4" fillId="5" borderId="1" applyAlignment="1" pivotButton="0" quotePrefix="0" xfId="0">
      <alignment horizontal="center" vertical="center" wrapText="1"/>
    </xf>
    <xf numFmtId="0" fontId="3" fillId="3" borderId="1" pivotButton="0" quotePrefix="0" xfId="0"/>
    <xf numFmtId="165" fontId="4" fillId="3" borderId="1" applyAlignment="1" pivotButton="0" quotePrefix="0" xfId="0">
      <alignment horizontal="center" vertical="center" wrapText="1"/>
    </xf>
    <xf numFmtId="0" fontId="0" fillId="5" borderId="1" pivotButton="0" quotePrefix="0" xfId="0"/>
    <xf numFmtId="165" fontId="0" fillId="5" borderId="1" pivotButton="0" quotePrefix="0" xfId="0"/>
    <xf numFmtId="0" fontId="0" fillId="3" borderId="1" pivotButton="0" quotePrefix="0" xfId="0"/>
    <xf numFmtId="165" fontId="0" fillId="3" borderId="1" pivotButton="0" quotePrefix="0" xfId="0"/>
    <xf numFmtId="9" fontId="4" fillId="3" borderId="1" applyAlignment="1" pivotButton="0" quotePrefix="0" xfId="0">
      <alignment horizontal="center" vertical="center" wrapText="1"/>
    </xf>
    <xf numFmtId="1" fontId="4" fillId="5" borderId="1" applyAlignment="1" pivotButton="0" quotePrefix="0" xfId="0">
      <alignment horizontal="center" vertical="center" wrapText="1"/>
    </xf>
    <xf numFmtId="1" fontId="4" fillId="3" borderId="1" applyAlignment="1" pivotButton="0" quotePrefix="0" xfId="0">
      <alignment horizontal="center" vertical="center" wrapText="1"/>
    </xf>
    <xf numFmtId="0" fontId="2" fillId="6" borderId="1" applyAlignment="1" pivotButton="0" quotePrefix="0" xfId="0">
      <alignment horizontal="left" vertical="center" wrapText="1"/>
    </xf>
    <xf numFmtId="0" fontId="3" fillId="0"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5">
    <dxf>
      <font>
        <b val="1"/>
        <color rgb="00FFFFFF"/>
      </font>
      <fill>
        <patternFill patternType="solid">
          <fgColor rgb="0022C55E"/>
          <bgColor rgb="0022C55E"/>
        </patternFill>
      </fill>
    </dxf>
    <dxf>
      <font>
        <b val="1"/>
        <color rgb="00FFFFFF"/>
      </font>
      <fill>
        <patternFill patternType="solid">
          <fgColor rgb="0014B8A6"/>
          <bgColor rgb="0014B8A6"/>
        </patternFill>
      </fill>
    </dxf>
    <dxf>
      <font>
        <b val="1"/>
        <color rgb="00FFFFFF"/>
      </font>
      <fill>
        <patternFill patternType="solid">
          <fgColor rgb="00F59E0B"/>
          <bgColor rgb="00F59E0B"/>
        </patternFill>
      </fill>
    </dxf>
    <dxf>
      <font>
        <b val="1"/>
        <color rgb="00FFFFFF"/>
      </font>
      <fill>
        <patternFill patternType="solid">
          <fgColor rgb="00DC2626"/>
          <bgColor rgb="00DC2626"/>
        </patternFill>
      </fill>
    </dxf>
    <dxf>
      <font>
        <b val="1"/>
        <color rgb="00FFFFFF"/>
      </font>
      <fill>
        <patternFill patternType="solid">
          <fgColor rgb="009CA3AF"/>
          <bgColor rgb="009CA3A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Montant voté vs acompte versé par travaux</a:t>
            </a:r>
          </a:p>
        </rich>
      </tx>
    </title>
    <plotArea>
      <barChart>
        <barDir val="col"/>
        <grouping val="clustered"/>
        <ser>
          <idx val="0"/>
          <order val="0"/>
          <tx>
            <strRef>
              <f>'Travaux votés'!H2</f>
            </strRef>
          </tx>
          <spPr>
            <a:solidFill xmlns:a="http://schemas.openxmlformats.org/drawingml/2006/main">
              <a:srgbClr val="0F766E"/>
            </a:solidFill>
            <a:ln xmlns:a="http://schemas.openxmlformats.org/drawingml/2006/main">
              <a:prstDash val="solid"/>
            </a:ln>
          </spPr>
          <cat>
            <numRef>
              <f>'Travaux votés'!$B$3:$B$12</f>
            </numRef>
          </cat>
          <val>
            <numRef>
              <f>'Travaux votés'!$H$3:$H$12</f>
            </numRef>
          </val>
        </ser>
        <ser>
          <idx val="1"/>
          <order val="1"/>
          <tx>
            <strRef>
              <f>'Travaux votés'!I2</f>
            </strRef>
          </tx>
          <spPr>
            <a:solidFill xmlns:a="http://schemas.openxmlformats.org/drawingml/2006/main">
              <a:srgbClr val="F59E0B"/>
            </a:solidFill>
            <a:ln xmlns:a="http://schemas.openxmlformats.org/drawingml/2006/main">
              <a:prstDash val="solid"/>
            </a:ln>
          </spPr>
          <cat>
            <numRef>
              <f>'Travaux votés'!$B$3:$B$12</f>
            </numRef>
          </cat>
          <val>
            <numRef>
              <f>'Travaux votés'!$I$3:$I$12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Travaux</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en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nombre de travaux par statut</a:t>
            </a:r>
          </a:p>
        </rich>
      </tx>
    </title>
    <plotArea>
      <pieChart>
        <varyColors val="1"/>
        <ser>
          <idx val="0"/>
          <order val="0"/>
          <tx>
            <strRef>
              <f>'Tableau de bord'!E4</f>
            </strRef>
          </tx>
          <spPr>
            <a:solidFill xmlns:a="http://schemas.openxmlformats.org/drawingml/2006/main">
              <a:srgbClr val="14B8A6"/>
            </a:solidFill>
            <a:ln xmlns:a="http://schemas.openxmlformats.org/drawingml/2006/main">
              <a:prstDash val="solid"/>
            </a:ln>
          </spPr>
          <cat>
            <numRef>
              <f>'Tableau de bord'!$D$5:$D$9</f>
            </numRef>
          </cat>
          <val>
            <numRef>
              <f>'Tableau de bord'!$E$5:$E$9</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13</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13</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32" customWidth="1" min="2" max="2"/>
    <col width="14" customWidth="1" min="3" max="3"/>
    <col width="12" customWidth="1" min="4" max="4"/>
    <col width="22" customWidth="1" min="5" max="5"/>
    <col width="16" customWidth="1" min="6" max="6"/>
    <col width="13" customWidth="1" min="7" max="7"/>
    <col width="15" customWidth="1" min="8" max="8"/>
    <col width="14" customWidth="1" min="9" max="9"/>
    <col width="14" customWidth="1" min="10" max="10"/>
    <col width="14" customWidth="1" min="11" max="11"/>
    <col width="14" customWidth="1" min="12" max="12"/>
    <col width="12" customWidth="1" min="13" max="13"/>
    <col width="12" customWidth="1" min="14" max="14"/>
    <col width="16" customWidth="1" min="15" max="15"/>
    <col width="12" customWidth="1" min="16" max="16"/>
    <col width="24" customWidth="1" min="17" max="17"/>
  </cols>
  <sheetData>
    <row r="1" ht="28" customHeight="1">
      <c r="A1" s="1" t="inlineStr">
        <is>
          <t>SUIVI DES TRAVAUX VOTÉS EN ASSEMBLÉE GÉNÉRALE — COPROPRIÉTÉ</t>
        </is>
      </c>
    </row>
    <row r="2" ht="32" customHeight="1">
      <c r="A2" s="2" t="inlineStr">
        <is>
          <t>N°</t>
        </is>
      </c>
      <c r="B2" s="2" t="inlineStr">
        <is>
          <t>Intitulé des travaux</t>
        </is>
      </c>
      <c r="C2" s="2" t="inlineStr">
        <is>
          <t>N° résolution AG</t>
        </is>
      </c>
      <c r="D2" s="2" t="inlineStr">
        <is>
          <t>Date AG</t>
        </is>
      </c>
      <c r="E2" s="2" t="inlineStr">
        <is>
          <t>Entreprise</t>
        </is>
      </c>
      <c r="F2" s="2" t="inlineStr">
        <is>
          <t>SIRET entreprise</t>
        </is>
      </c>
      <c r="G2" s="2" t="inlineStr">
        <is>
          <t>Devis TTC (€)</t>
        </is>
      </c>
      <c r="H2" s="2" t="inlineStr">
        <is>
          <t>Montant voté TTC (€)</t>
        </is>
      </c>
      <c r="I2" s="2" t="inlineStr">
        <is>
          <t>Acompte versé (€)</t>
        </is>
      </c>
      <c r="J2" s="2" t="inlineStr">
        <is>
          <t>Solde restant (€)</t>
        </is>
      </c>
      <c r="K2" s="2" t="inlineStr">
        <is>
          <t>Date début travaux</t>
        </is>
      </c>
      <c r="L2" s="2" t="inlineStr">
        <is>
          <t>Date fin prévue</t>
        </is>
      </c>
      <c r="M2" s="2" t="inlineStr">
        <is>
          <t>Statut</t>
        </is>
      </c>
      <c r="N2" s="2" t="inlineStr">
        <is>
          <t>Avancement (%)</t>
        </is>
      </c>
      <c r="O2" s="2" t="inlineStr">
        <is>
          <t>Responsable suivi</t>
        </is>
      </c>
      <c r="P2" s="2" t="inlineStr">
        <is>
          <t>Jours restants</t>
        </is>
      </c>
      <c r="Q2" s="2" t="inlineStr">
        <is>
          <t>Observations</t>
        </is>
      </c>
    </row>
    <row r="3">
      <c r="A3" s="3" t="n">
        <v>1</v>
      </c>
      <c r="B3" s="4" t="inlineStr">
        <is>
          <t>Ravalement de façade principale</t>
        </is>
      </c>
      <c r="C3" s="3" t="inlineStr">
        <is>
          <t>AG-2026-03</t>
        </is>
      </c>
      <c r="D3" s="5" t="inlineStr">
        <is>
          <t>14/03/2026</t>
        </is>
      </c>
      <c r="E3" s="4" t="inlineStr">
        <is>
          <t>Façades du Rhône SARL</t>
        </is>
      </c>
      <c r="F3" s="3" t="inlineStr">
        <is>
          <t>52130987600014</t>
        </is>
      </c>
      <c r="G3" s="6" t="n">
        <v>45000</v>
      </c>
      <c r="H3" s="6" t="n">
        <v>43500</v>
      </c>
      <c r="I3" s="7" t="n">
        <v>20000</v>
      </c>
      <c r="J3" s="6">
        <f>H3-I3</f>
        <v/>
      </c>
      <c r="K3" s="5" t="inlineStr">
        <is>
          <t>01/04/2026</t>
        </is>
      </c>
      <c r="L3" s="5" t="inlineStr">
        <is>
          <t>30/06/2026</t>
        </is>
      </c>
      <c r="M3" s="8" t="inlineStr">
        <is>
          <t>En cours</t>
        </is>
      </c>
      <c r="N3" s="9" t="n">
        <v>0.65</v>
      </c>
      <c r="O3" s="3" t="inlineStr">
        <is>
          <t>Camille Durand</t>
        </is>
      </c>
      <c r="P3" s="10">
        <f>IF(M3="Terminé",0,L3-TODAY())</f>
        <v/>
      </c>
      <c r="Q3" s="4" t="inlineStr"/>
    </row>
    <row r="4">
      <c r="A4" s="11" t="n">
        <v>2</v>
      </c>
      <c r="B4" s="12" t="inlineStr">
        <is>
          <t>Réfection complète de la toiture</t>
        </is>
      </c>
      <c r="C4" s="11" t="inlineStr">
        <is>
          <t>AG-2026-04</t>
        </is>
      </c>
      <c r="D4" s="13" t="inlineStr">
        <is>
          <t>14/03/2026</t>
        </is>
      </c>
      <c r="E4" s="12" t="inlineStr">
        <is>
          <t>Couverture Bernard &amp; Fils</t>
        </is>
      </c>
      <c r="F4" s="11" t="inlineStr">
        <is>
          <t>48812345600021</t>
        </is>
      </c>
      <c r="G4" s="14" t="n">
        <v>32000</v>
      </c>
      <c r="H4" s="14" t="n">
        <v>31000</v>
      </c>
      <c r="I4" s="7" t="n">
        <v>15000</v>
      </c>
      <c r="J4" s="14">
        <f>H4-I4</f>
        <v/>
      </c>
      <c r="K4" s="13" t="inlineStr">
        <is>
          <t>01/05/2026</t>
        </is>
      </c>
      <c r="L4" s="13" t="inlineStr">
        <is>
          <t>31/07/2026</t>
        </is>
      </c>
      <c r="M4" s="8" t="inlineStr">
        <is>
          <t>En cours</t>
        </is>
      </c>
      <c r="N4" s="9" t="n">
        <v>0.4</v>
      </c>
      <c r="O4" s="11" t="inlineStr">
        <is>
          <t>Julien Moreau</t>
        </is>
      </c>
      <c r="P4" s="15">
        <f>IF(M4="Terminé",0,L4-TODAY())</f>
        <v/>
      </c>
      <c r="Q4" s="12" t="inlineStr"/>
    </row>
    <row r="5">
      <c r="A5" s="3" t="n">
        <v>3</v>
      </c>
      <c r="B5" s="4" t="inlineStr">
        <is>
          <t>Remplacement de l'ascenseur</t>
        </is>
      </c>
      <c r="C5" s="3" t="inlineStr">
        <is>
          <t>AG-2026-05</t>
        </is>
      </c>
      <c r="D5" s="5" t="inlineStr">
        <is>
          <t>14/03/2026</t>
        </is>
      </c>
      <c r="E5" s="4" t="inlineStr">
        <is>
          <t>Ascenseurs Lyonnais SA</t>
        </is>
      </c>
      <c r="F5" s="3" t="inlineStr">
        <is>
          <t>39456789200033</t>
        </is>
      </c>
      <c r="G5" s="6" t="n">
        <v>58000</v>
      </c>
      <c r="H5" s="6" t="n">
        <v>56500</v>
      </c>
      <c r="I5" s="7" t="n">
        <v>30000</v>
      </c>
      <c r="J5" s="6">
        <f>H5-I5</f>
        <v/>
      </c>
      <c r="K5" s="5" t="inlineStr">
        <is>
          <t>15/02/2026</t>
        </is>
      </c>
      <c r="L5" s="5" t="inlineStr">
        <is>
          <t>15/05/2026</t>
        </is>
      </c>
      <c r="M5" s="8" t="inlineStr">
        <is>
          <t>Terminé</t>
        </is>
      </c>
      <c r="N5" s="9" t="n">
        <v>1</v>
      </c>
      <c r="O5" s="3" t="inlineStr">
        <is>
          <t>Sophie Lefèvre</t>
        </is>
      </c>
      <c r="P5" s="10">
        <f>IF(M5="Terminé",0,L5-TODAY())</f>
        <v/>
      </c>
      <c r="Q5" s="4" t="inlineStr">
        <is>
          <t>Réceptionné sans réserve</t>
        </is>
      </c>
    </row>
    <row r="6">
      <c r="A6" s="11" t="n">
        <v>4</v>
      </c>
      <c r="B6" s="12" t="inlineStr">
        <is>
          <t>Mise aux normes électricité communes</t>
        </is>
      </c>
      <c r="C6" s="11" t="inlineStr">
        <is>
          <t>AG-2026-06</t>
        </is>
      </c>
      <c r="D6" s="13" t="inlineStr">
        <is>
          <t>14/03/2026</t>
        </is>
      </c>
      <c r="E6" s="12" t="inlineStr">
        <is>
          <t>Élec Sud-Ouest</t>
        </is>
      </c>
      <c r="F6" s="11" t="inlineStr">
        <is>
          <t>51278965400018</t>
        </is>
      </c>
      <c r="G6" s="14" t="n">
        <v>12500</v>
      </c>
      <c r="H6" s="14" t="n">
        <v>12000</v>
      </c>
      <c r="I6" s="7" t="n">
        <v>6000</v>
      </c>
      <c r="J6" s="14">
        <f>H6-I6</f>
        <v/>
      </c>
      <c r="K6" s="13" t="inlineStr">
        <is>
          <t>01/03/2026</t>
        </is>
      </c>
      <c r="L6" s="13" t="inlineStr">
        <is>
          <t>30/04/2026</t>
        </is>
      </c>
      <c r="M6" s="8" t="inlineStr">
        <is>
          <t>En retard</t>
        </is>
      </c>
      <c r="N6" s="9" t="n">
        <v>0.55</v>
      </c>
      <c r="O6" s="11" t="inlineStr">
        <is>
          <t>Thomas Bernard</t>
        </is>
      </c>
      <c r="P6" s="15">
        <f>IF(M6="Terminé",0,L6-TODAY())</f>
        <v/>
      </c>
      <c r="Q6" s="12" t="inlineStr">
        <is>
          <t>Retard livraison matériel</t>
        </is>
      </c>
    </row>
    <row r="7">
      <c r="A7" s="3" t="n">
        <v>5</v>
      </c>
      <c r="B7" s="4" t="inlineStr">
        <is>
          <t>Étanchéité terrasse dernier étage</t>
        </is>
      </c>
      <c r="C7" s="3" t="inlineStr">
        <is>
          <t>AG-2026-07</t>
        </is>
      </c>
      <c r="D7" s="5" t="inlineStr">
        <is>
          <t>14/03/2026</t>
        </is>
      </c>
      <c r="E7" s="4" t="inlineStr">
        <is>
          <t>Étanch Pro Nantes</t>
        </is>
      </c>
      <c r="F7" s="3" t="inlineStr">
        <is>
          <t>44598712300027</t>
        </is>
      </c>
      <c r="G7" s="6" t="n">
        <v>18500</v>
      </c>
      <c r="H7" s="6" t="n">
        <v>18000</v>
      </c>
      <c r="I7" s="7" t="n">
        <v>9000</v>
      </c>
      <c r="J7" s="6">
        <f>H7-I7</f>
        <v/>
      </c>
      <c r="K7" s="5" t="inlineStr">
        <is>
          <t>01/06/2026</t>
        </is>
      </c>
      <c r="L7" s="5" t="inlineStr">
        <is>
          <t>31/07/2026</t>
        </is>
      </c>
      <c r="M7" s="8" t="inlineStr">
        <is>
          <t>Voté</t>
        </is>
      </c>
      <c r="N7" s="9" t="n">
        <v>0</v>
      </c>
      <c r="O7" s="3" t="inlineStr">
        <is>
          <t>Léa Martin</t>
        </is>
      </c>
      <c r="P7" s="10">
        <f>IF(M7="Terminé",0,L7-TODAY())</f>
        <v/>
      </c>
      <c r="Q7" s="4" t="inlineStr">
        <is>
          <t>Devis validé</t>
        </is>
      </c>
    </row>
    <row r="8">
      <c r="A8" s="11" t="n">
        <v>6</v>
      </c>
      <c r="B8" s="12" t="inlineStr">
        <is>
          <t>Peinture cage d'escalier et paliers</t>
        </is>
      </c>
      <c r="C8" s="11" t="inlineStr">
        <is>
          <t>AG-2026-08</t>
        </is>
      </c>
      <c r="D8" s="13" t="inlineStr">
        <is>
          <t>14/03/2026</t>
        </is>
      </c>
      <c r="E8" s="12" t="inlineStr">
        <is>
          <t>Déco Bâtiment SARL</t>
        </is>
      </c>
      <c r="F8" s="11" t="inlineStr">
        <is>
          <t>50234567800012</t>
        </is>
      </c>
      <c r="G8" s="14" t="n">
        <v>9800</v>
      </c>
      <c r="H8" s="14" t="n">
        <v>9500</v>
      </c>
      <c r="I8" s="7" t="n">
        <v>4750</v>
      </c>
      <c r="J8" s="14">
        <f>H8-I8</f>
        <v/>
      </c>
      <c r="K8" s="13" t="inlineStr">
        <is>
          <t>10/04/2026</t>
        </is>
      </c>
      <c r="L8" s="13" t="inlineStr">
        <is>
          <t>10/05/2026</t>
        </is>
      </c>
      <c r="M8" s="8" t="inlineStr">
        <is>
          <t>En cours</t>
        </is>
      </c>
      <c r="N8" s="9" t="n">
        <v>0.8</v>
      </c>
      <c r="O8" s="11" t="inlineStr">
        <is>
          <t>Nicolas Petit</t>
        </is>
      </c>
      <c r="P8" s="15">
        <f>IF(M8="Terminé",0,L8-TODAY())</f>
        <v/>
      </c>
      <c r="Q8" s="12" t="inlineStr"/>
    </row>
    <row r="9">
      <c r="A9" s="3" t="n">
        <v>7</v>
      </c>
      <c r="B9" s="4" t="inlineStr">
        <is>
          <t>Réfection du parking souterrain</t>
        </is>
      </c>
      <c r="C9" s="3" t="inlineStr">
        <is>
          <t>AG-2026-09</t>
        </is>
      </c>
      <c r="D9" s="5" t="inlineStr">
        <is>
          <t>14/03/2026</t>
        </is>
      </c>
      <c r="E9" s="4" t="inlineStr">
        <is>
          <t>TP Rousseau</t>
        </is>
      </c>
      <c r="F9" s="3" t="inlineStr">
        <is>
          <t>43987654300015</t>
        </is>
      </c>
      <c r="G9" s="6" t="n">
        <v>27500</v>
      </c>
      <c r="H9" s="6" t="n">
        <v>26800</v>
      </c>
      <c r="I9" s="7" t="n">
        <v>13400</v>
      </c>
      <c r="J9" s="6">
        <f>H9-I9</f>
        <v/>
      </c>
      <c r="K9" s="5" t="inlineStr">
        <is>
          <t>01/09/2026</t>
        </is>
      </c>
      <c r="L9" s="5" t="inlineStr">
        <is>
          <t>15/11/2026</t>
        </is>
      </c>
      <c r="M9" s="8" t="inlineStr">
        <is>
          <t>Voté</t>
        </is>
      </c>
      <c r="N9" s="9" t="n">
        <v>0</v>
      </c>
      <c r="O9" s="3" t="inlineStr">
        <is>
          <t>Émilie Rousseau</t>
        </is>
      </c>
      <c r="P9" s="10">
        <f>IF(M9="Terminé",0,L9-TODAY())</f>
        <v/>
      </c>
      <c r="Q9" s="4" t="inlineStr">
        <is>
          <t>Attente subvention</t>
        </is>
      </c>
    </row>
    <row r="10">
      <c r="A10" s="11" t="n">
        <v>8</v>
      </c>
      <c r="B10" s="12" t="inlineStr">
        <is>
          <t>Isolation thermique des combles</t>
        </is>
      </c>
      <c r="C10" s="11" t="inlineStr">
        <is>
          <t>AG-2026-10</t>
        </is>
      </c>
      <c r="D10" s="13" t="inlineStr">
        <is>
          <t>14/03/2026</t>
        </is>
      </c>
      <c r="E10" s="12" t="inlineStr">
        <is>
          <t>Iso Confort 33</t>
        </is>
      </c>
      <c r="F10" s="11" t="inlineStr">
        <is>
          <t>49812376500019</t>
        </is>
      </c>
      <c r="G10" s="14" t="n">
        <v>15200</v>
      </c>
      <c r="H10" s="14" t="n">
        <v>14800</v>
      </c>
      <c r="I10" s="7" t="n">
        <v>7400</v>
      </c>
      <c r="J10" s="14">
        <f>H10-I10</f>
        <v/>
      </c>
      <c r="K10" s="13" t="inlineStr">
        <is>
          <t>01/08/2026</t>
        </is>
      </c>
      <c r="L10" s="13" t="inlineStr">
        <is>
          <t>30/09/2026</t>
        </is>
      </c>
      <c r="M10" s="8" t="inlineStr">
        <is>
          <t>Voté</t>
        </is>
      </c>
      <c r="N10" s="9" t="n">
        <v>0</v>
      </c>
      <c r="O10" s="11" t="inlineStr">
        <is>
          <t>Antoine Garcia</t>
        </is>
      </c>
      <c r="P10" s="15">
        <f>IF(M10="Terminé",0,L10-TODAY())</f>
        <v/>
      </c>
      <c r="Q10" s="12" t="inlineStr"/>
    </row>
    <row r="11">
      <c r="A11" s="3" t="n">
        <v>9</v>
      </c>
      <c r="B11" s="4" t="inlineStr">
        <is>
          <t>Installation portail automatique</t>
        </is>
      </c>
      <c r="C11" s="3" t="inlineStr">
        <is>
          <t>AG-2026-11</t>
        </is>
      </c>
      <c r="D11" s="5" t="inlineStr">
        <is>
          <t>14/03/2026</t>
        </is>
      </c>
      <c r="E11" s="4" t="inlineStr">
        <is>
          <t>Sécuriport SAS</t>
        </is>
      </c>
      <c r="F11" s="3" t="inlineStr">
        <is>
          <t>47654321900024</t>
        </is>
      </c>
      <c r="G11" s="6" t="n">
        <v>8200</v>
      </c>
      <c r="H11" s="6" t="n">
        <v>8000</v>
      </c>
      <c r="I11" s="7" t="n">
        <v>4000</v>
      </c>
      <c r="J11" s="6">
        <f>H11-I11</f>
        <v/>
      </c>
      <c r="K11" s="5" t="inlineStr">
        <is>
          <t>05/03/2026</t>
        </is>
      </c>
      <c r="L11" s="5" t="inlineStr">
        <is>
          <t>05/04/2026</t>
        </is>
      </c>
      <c r="M11" s="8" t="inlineStr">
        <is>
          <t>Terminé</t>
        </is>
      </c>
      <c r="N11" s="9" t="n">
        <v>1</v>
      </c>
      <c r="O11" s="3" t="inlineStr">
        <is>
          <t>Camille Durand</t>
        </is>
      </c>
      <c r="P11" s="10">
        <f>IF(M11="Terminé",0,L11-TODAY())</f>
        <v/>
      </c>
      <c r="Q11" s="4" t="inlineStr">
        <is>
          <t>Garantie 2 ans</t>
        </is>
      </c>
    </row>
    <row r="12">
      <c r="A12" s="11" t="n">
        <v>10</v>
      </c>
      <c r="B12" s="12" t="inlineStr">
        <is>
          <t>Mise en conformité désenfumage incendie</t>
        </is>
      </c>
      <c r="C12" s="11" t="inlineStr">
        <is>
          <t>AG-2026-12</t>
        </is>
      </c>
      <c r="D12" s="13" t="inlineStr">
        <is>
          <t>14/03/2026</t>
        </is>
      </c>
      <c r="E12" s="12" t="inlineStr">
        <is>
          <t>SécuFeu Ingénierie</t>
        </is>
      </c>
      <c r="F12" s="11" t="inlineStr">
        <is>
          <t>46123890700016</t>
        </is>
      </c>
      <c r="G12" s="14" t="n">
        <v>21000</v>
      </c>
      <c r="H12" s="14" t="n">
        <v>20500</v>
      </c>
      <c r="I12" s="7" t="n">
        <v>10000</v>
      </c>
      <c r="J12" s="14">
        <f>H12-I12</f>
        <v/>
      </c>
      <c r="K12" s="13" t="inlineStr">
        <is>
          <t>01/10/2026</t>
        </is>
      </c>
      <c r="L12" s="13" t="inlineStr">
        <is>
          <t>30/11/2026</t>
        </is>
      </c>
      <c r="M12" s="8" t="inlineStr">
        <is>
          <t>Annulé</t>
        </is>
      </c>
      <c r="N12" s="9" t="n">
        <v>0</v>
      </c>
      <c r="O12" s="11" t="inlineStr">
        <is>
          <t>Julien Moreau</t>
        </is>
      </c>
      <c r="P12" s="15">
        <f>IF(M12="Terminé",0,L12-TODAY())</f>
        <v/>
      </c>
      <c r="Q12" s="12" t="inlineStr">
        <is>
          <t>Reporté à l'AG suivante</t>
        </is>
      </c>
    </row>
    <row r="13">
      <c r="A13" s="16" t="n"/>
      <c r="B13" s="17" t="inlineStr">
        <is>
          <t>TOTAUX</t>
        </is>
      </c>
      <c r="C13" s="16" t="n"/>
      <c r="D13" s="16" t="n"/>
      <c r="E13" s="16" t="n"/>
      <c r="F13" s="16" t="n"/>
      <c r="G13" s="18">
        <f>SUM(G3:G12)</f>
        <v/>
      </c>
      <c r="H13" s="18">
        <f>SUM(H3:H12)</f>
        <v/>
      </c>
      <c r="I13" s="18">
        <f>SUM(I3:I12)</f>
        <v/>
      </c>
      <c r="J13" s="18">
        <f>SUM(J3:J12)</f>
        <v/>
      </c>
      <c r="K13" s="16" t="n"/>
      <c r="L13" s="16" t="n"/>
      <c r="M13" s="16" t="n"/>
      <c r="N13" s="19">
        <f>AVERAGE(N3:N12)</f>
        <v/>
      </c>
      <c r="O13" s="16" t="n"/>
      <c r="P13" s="16" t="n"/>
      <c r="Q13" s="16" t="n"/>
    </row>
  </sheetData>
  <mergeCells count="1">
    <mergeCell ref="A1:Q1"/>
  </mergeCells>
  <conditionalFormatting sqref="M3:M12">
    <cfRule type="expression" priority="1" dxfId="0" stopIfTrue="1">
      <formula>M3="Terminé"</formula>
    </cfRule>
    <cfRule type="expression" priority="2" dxfId="1" stopIfTrue="1">
      <formula>M3="En cours"</formula>
    </cfRule>
    <cfRule type="expression" priority="3" dxfId="2" stopIfTrue="1">
      <formula>M3="Voté"</formula>
    </cfRule>
    <cfRule type="expression" priority="4" dxfId="3" stopIfTrue="1">
      <formula>M3="En retard"</formula>
    </cfRule>
    <cfRule type="expression" priority="5" dxfId="4" stopIfTrue="1">
      <formula>M3="Annulé"</formula>
    </cfRule>
  </conditionalFormatting>
  <conditionalFormatting sqref="P3:P12">
    <cfRule type="cellIs" priority="6" operator="lessThan" dxfId="3">
      <formula>0</formula>
    </cfRule>
  </conditionalFormatting>
  <conditionalFormatting sqref="N3:N12">
    <cfRule type="cellIs" priority="7" operator="greaterThanOrEqual" dxfId="0">
      <formula>1</formula>
    </cfRule>
  </conditionalFormatting>
  <dataValidations count="1">
    <dataValidation sqref="M3:M12" showErrorMessage="1" showInputMessage="1" allowBlank="1" type="list">
      <formula1>"Voté,En cours,Terminé,En retard,Annulé"</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32" customWidth="1" min="1" max="1"/>
    <col width="18" customWidth="1" min="2" max="2"/>
    <col width="14" customWidth="1" min="4" max="4"/>
    <col width="12" customWidth="1" min="5" max="5"/>
    <col width="18" customWidth="1" min="6" max="6"/>
  </cols>
  <sheetData>
    <row r="1" ht="26" customHeight="1">
      <c r="A1" s="1" t="inlineStr">
        <is>
          <t>TABLEAU DE BORD — SUIVI FINANCIER DES TRAVAUX VOTÉS</t>
        </is>
      </c>
    </row>
    <row r="2"/>
    <row r="3">
      <c r="A3" s="20" t="inlineStr">
        <is>
          <t>Indicateurs clés</t>
        </is>
      </c>
      <c r="D3" s="20" t="inlineStr">
        <is>
          <t>Répartition par statut</t>
        </is>
      </c>
    </row>
    <row r="4">
      <c r="A4" s="21" t="inlineStr">
        <is>
          <t>Budget total voté TTC</t>
        </is>
      </c>
      <c r="B4" s="22">
        <f>'Travaux votés'!H13</f>
        <v/>
      </c>
      <c r="D4" s="17" t="inlineStr">
        <is>
          <t>Statut</t>
        </is>
      </c>
      <c r="E4" s="17" t="inlineStr">
        <is>
          <t>Nombre</t>
        </is>
      </c>
      <c r="F4" s="17" t="inlineStr">
        <is>
          <t>Montant voté (€)</t>
        </is>
      </c>
    </row>
    <row r="5">
      <c r="A5" s="23" t="inlineStr">
        <is>
          <t>Montant total versé</t>
        </is>
      </c>
      <c r="B5" s="24">
        <f>'Travaux votés'!I13</f>
        <v/>
      </c>
      <c r="D5" s="21" t="inlineStr">
        <is>
          <t>Voté</t>
        </is>
      </c>
      <c r="E5" s="25">
        <f>COUNTIF('Travaux votés'!M3:M12,D5)</f>
        <v/>
      </c>
      <c r="F5" s="26">
        <f>SUMIF('Travaux votés'!M3:M12,D5,'Travaux votés'!H3:H12)</f>
        <v/>
      </c>
    </row>
    <row r="6">
      <c r="A6" s="21" t="inlineStr">
        <is>
          <t>Solde restant à verser</t>
        </is>
      </c>
      <c r="B6" s="22">
        <f>'Travaux votés'!J13</f>
        <v/>
      </c>
      <c r="D6" s="23" t="inlineStr">
        <is>
          <t>En cours</t>
        </is>
      </c>
      <c r="E6" s="27">
        <f>COUNTIF('Travaux votés'!M3:M12,D6)</f>
        <v/>
      </c>
      <c r="F6" s="28">
        <f>SUMIF('Travaux votés'!M3:M12,D6,'Travaux votés'!H3:H12)</f>
        <v/>
      </c>
    </row>
    <row r="7">
      <c r="A7" s="23" t="inlineStr">
        <is>
          <t>Avancement moyen des travaux</t>
        </is>
      </c>
      <c r="B7" s="29">
        <f>'Travaux votés'!N13</f>
        <v/>
      </c>
      <c r="D7" s="21" t="inlineStr">
        <is>
          <t>Terminé</t>
        </is>
      </c>
      <c r="E7" s="25">
        <f>COUNTIF('Travaux votés'!M3:M12,D7)</f>
        <v/>
      </c>
      <c r="F7" s="26">
        <f>SUMIF('Travaux votés'!M3:M12,D7,'Travaux votés'!H3:H12)</f>
        <v/>
      </c>
    </row>
    <row r="8">
      <c r="A8" s="21" t="inlineStr">
        <is>
          <t>Nombre de travaux votés</t>
        </is>
      </c>
      <c r="B8" s="30" t="n">
        <v>10</v>
      </c>
      <c r="D8" s="23" t="inlineStr">
        <is>
          <t>En retard</t>
        </is>
      </c>
      <c r="E8" s="27">
        <f>COUNTIF('Travaux votés'!M3:M12,D8)</f>
        <v/>
      </c>
      <c r="F8" s="28">
        <f>SUMIF('Travaux votés'!M3:M12,D8,'Travaux votés'!H3:H12)</f>
        <v/>
      </c>
    </row>
    <row r="9">
      <c r="A9" s="23" t="inlineStr">
        <is>
          <t>Nombre de travaux terminés</t>
        </is>
      </c>
      <c r="B9" s="31">
        <f>COUNTIF('Travaux votés'!M3:M12,"Terminé")</f>
        <v/>
      </c>
      <c r="D9" s="21" t="inlineStr">
        <is>
          <t>Annulé</t>
        </is>
      </c>
      <c r="E9" s="25">
        <f>COUNTIF('Travaux votés'!M3:M12,D9)</f>
        <v/>
      </c>
      <c r="F9" s="26">
        <f>SUMIF('Travaux votés'!M3:M12,D9,'Travaux votés'!H3:H12)</f>
        <v/>
      </c>
    </row>
    <row r="10">
      <c r="A10" s="21" t="inlineStr">
        <is>
          <t>Nombre de travaux en cours</t>
        </is>
      </c>
      <c r="B10" s="30">
        <f>COUNTIF('Travaux votés'!M3:M12,"En cours")</f>
        <v/>
      </c>
    </row>
    <row r="11">
      <c r="A11" s="23" t="inlineStr">
        <is>
          <t>Nombre de travaux en retard</t>
        </is>
      </c>
      <c r="B11" s="31">
        <f>COUNTIF('Travaux votés'!M3:M12,"En retard")</f>
        <v/>
      </c>
    </row>
  </sheetData>
  <mergeCells count="3">
    <mergeCell ref="A1:H1"/>
    <mergeCell ref="A3:B3"/>
    <mergeCell ref="D3:F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26" customWidth="1" min="1" max="1"/>
    <col width="24" customWidth="1" min="2" max="2"/>
    <col width="24" customWidth="1" min="3" max="3"/>
    <col width="24" customWidth="1" min="4" max="4"/>
  </cols>
  <sheetData>
    <row r="1" ht="26" customHeight="1">
      <c r="A1" s="1" t="inlineStr">
        <is>
          <t>MODE D'EMPLOI — SUIVI DES TRAVAUX VOTÉS EN AG</t>
        </is>
      </c>
    </row>
    <row r="2"/>
    <row r="3" ht="45" customHeight="1">
      <c r="A3" s="32" t="inlineStr">
        <is>
          <t>Feuille « Travaux votés »</t>
        </is>
      </c>
      <c r="B3" s="33" t="inlineStr">
        <is>
          <t>Liste exhaustive des travaux votés lors des assemblées générales de copropriété. Renseignez pour chaque ligne l'intitulé, la résolution AG associée, l'entreprise retenue (avec son SIRET), le devis et le montant voté.</t>
        </is>
      </c>
      <c r="C3" s="34" t="n"/>
      <c r="D3" s="35" t="n"/>
    </row>
    <row r="4" ht="45" customHeight="1">
      <c r="A4" s="32" t="inlineStr">
        <is>
          <t>Colonnes financières</t>
        </is>
      </c>
      <c r="B4" s="33" t="inlineStr">
        <is>
          <t>Le solde restant (colonne J) est calculé automatiquement : Montant voté - Acompte versé. Le total des budgets figure en bas du tableau.</t>
        </is>
      </c>
      <c r="C4" s="34" t="n"/>
      <c r="D4" s="35" t="n"/>
    </row>
    <row r="5" ht="45" customHeight="1">
      <c r="A5" s="32" t="inlineStr">
        <is>
          <t>Colonne Statut</t>
        </is>
      </c>
      <c r="B5" s="33" t="inlineStr">
        <is>
          <t>Choisissez une valeur dans la liste déroulante : Voté, En cours, Terminé, En retard, Annulé. La couleur de la cellule change automatiquement selon le statut choisi.</t>
        </is>
      </c>
      <c r="C5" s="34" t="n"/>
      <c r="D5" s="35" t="n"/>
    </row>
    <row r="6" ht="45" customHeight="1">
      <c r="A6" s="32" t="inlineStr">
        <is>
          <t>Colonne Avancement (%)</t>
        </is>
      </c>
      <c r="B6" s="33" t="inlineStr">
        <is>
          <t>Saisissez manuellement le pourcentage d'avancement des travaux (0% à 100%). Une mise en forme conditionnelle signale en vert les travaux terminés à 100%.</t>
        </is>
      </c>
      <c r="C6" s="34" t="n"/>
      <c r="D6" s="35" t="n"/>
    </row>
    <row r="7" ht="45" customHeight="1">
      <c r="A7" s="32" t="inlineStr">
        <is>
          <t>Colonne Jours restants</t>
        </is>
      </c>
      <c r="B7" s="33" t="inlineStr">
        <is>
          <t>Calcule automatiquement le nombre de jours entre aujourd'hui et la date de fin prévue. Une valeur négative (en rouge) signale un retard.</t>
        </is>
      </c>
      <c r="C7" s="34" t="n"/>
      <c r="D7" s="35" t="n"/>
    </row>
    <row r="8" ht="45" customHeight="1">
      <c r="A8" s="32" t="inlineStr">
        <is>
          <t>Feuille « Tableau de bord »</t>
        </is>
      </c>
      <c r="B8" s="33" t="inlineStr">
        <is>
          <t>Synthèse des indicateurs clés (budget total, montants versés, avancement moyen) et graphiques de répartition par statut et par montant, mis à jour automatiquement.</t>
        </is>
      </c>
      <c r="C8" s="34" t="n"/>
      <c r="D8" s="35" t="n"/>
    </row>
    <row r="9" ht="45" customHeight="1">
      <c r="A9" s="32" t="inlineStr">
        <is>
          <t>Cellules jaunes</t>
        </is>
      </c>
      <c r="B9" s="33" t="inlineStr">
        <is>
          <t>Les cellules à fond jaune pâle (Acompte versé, Statut, Avancement) sont destinées à être modifiées régulièrement par le conseil syndical ou le syndic.</t>
        </is>
      </c>
      <c r="C9" s="34" t="n"/>
      <c r="D9" s="35" t="n"/>
    </row>
    <row r="10" ht="45" customHeight="1">
      <c r="A10" s="32" t="inlineStr">
        <is>
          <t>Bonnes pratiques</t>
        </is>
      </c>
      <c r="B10" s="33" t="inlineStr">
        <is>
          <t>Mettez à jour ce fichier après chaque réunion de suivi de chantier ou chaque appel de fonds travaux, afin de conserver un historique fiable pour la prochaine assemblée générale.</t>
        </is>
      </c>
      <c r="C10" s="34" t="n"/>
      <c r="D10" s="35" t="n"/>
    </row>
  </sheetData>
  <mergeCells count="17">
    <mergeCell ref="A1:D1"/>
    <mergeCell ref="A3"/>
    <mergeCell ref="B3:D3"/>
    <mergeCell ref="A4"/>
    <mergeCell ref="B4:D4"/>
    <mergeCell ref="A5"/>
    <mergeCell ref="B5:D5"/>
    <mergeCell ref="A6"/>
    <mergeCell ref="B6:D6"/>
    <mergeCell ref="A7"/>
    <mergeCell ref="B7:D7"/>
    <mergeCell ref="A8"/>
    <mergeCell ref="B8:D8"/>
    <mergeCell ref="A9"/>
    <mergeCell ref="B9:D9"/>
    <mergeCell ref="A10"/>
    <mergeCell ref="B10:D1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2026-07-21T13:34:26Z</dcterms:created>
  <dcterms:modified xmlns:dcterms="http://purl.org/dc/terms/" xmlns:xsi="http://www.w3.org/2001/XMLSchema-instance" xsi:type="dcterms:W3CDTF">2026-07-21T13:34:26Z</dcterms:modified>
</cp:coreProperties>
</file>