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nds de travaux"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2">
    <numFmt numFmtId="164" formatCode="# ##0,00 €"/>
    <numFmt numFmtId="165" formatCode="0,00%"/>
  </numFmts>
  <fonts count="6">
    <font>
      <name val="Calibri"/>
      <family val="2"/>
      <color theme="1"/>
      <sz val="11"/>
      <scheme val="minor"/>
    </font>
    <font>
      <name val="Calibri"/>
      <b val="1"/>
      <color rgb="000F766E"/>
      <sz val="16"/>
    </font>
    <font>
      <name val="Calibri"/>
      <b val="1"/>
      <color rgb="000F766E"/>
      <sz val="11"/>
    </font>
    <font>
      <name val="Calibri"/>
      <color rgb="001F2937"/>
      <sz val="10.5"/>
    </font>
    <font>
      <name val="Calibri"/>
      <b val="1"/>
      <color rgb="00FFFFFF"/>
      <sz val="11"/>
    </font>
    <font>
      <b val="1"/>
      <color rgb="000F766E"/>
      <sz val="12"/>
    </font>
  </fonts>
  <fills count="7">
    <fill>
      <patternFill/>
    </fill>
    <fill>
      <patternFill patternType="gray125"/>
    </fill>
    <fill>
      <patternFill patternType="solid">
        <fgColor rgb="00FFFBEB"/>
        <bgColor rgb="00FFFBEB"/>
      </patternFill>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0">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2" borderId="0" pivotButton="0" quotePrefix="0" xfId="0"/>
    <xf numFmtId="164" fontId="3" fillId="2" borderId="0" pivotButton="0" quotePrefix="0" xfId="0"/>
    <xf numFmtId="165" fontId="3" fillId="2" borderId="0" pivotButton="0" quotePrefix="0" xfId="0"/>
    <xf numFmtId="164" fontId="3" fillId="0" borderId="0" pivotButton="0" quotePrefix="0" xfId="0"/>
    <xf numFmtId="0" fontId="4" fillId="3" borderId="1" applyAlignment="1" pivotButton="0" quotePrefix="0" xfId="0">
      <alignment horizontal="center" vertical="center"/>
    </xf>
    <xf numFmtId="0" fontId="3" fillId="4" borderId="1" applyAlignment="1" pivotButton="0" quotePrefix="0" xfId="0">
      <alignment horizontal="center" vertical="center"/>
    </xf>
    <xf numFmtId="0" fontId="3" fillId="4" borderId="1" pivotButton="0" quotePrefix="0" xfId="0"/>
    <xf numFmtId="165" fontId="3" fillId="4" borderId="1" pivotButton="0" quotePrefix="0" xfId="0"/>
    <xf numFmtId="164" fontId="3" fillId="4" borderId="1" pivotButton="0" quotePrefix="0" xfId="0"/>
    <xf numFmtId="0" fontId="3" fillId="5" borderId="1" applyAlignment="1" pivotButton="0" quotePrefix="0" xfId="0">
      <alignment horizontal="center" vertical="center"/>
    </xf>
    <xf numFmtId="0" fontId="3" fillId="5" borderId="1" pivotButton="0" quotePrefix="0" xfId="0"/>
    <xf numFmtId="165" fontId="3" fillId="5" borderId="1" pivotButton="0" quotePrefix="0" xfId="0"/>
    <xf numFmtId="164" fontId="3" fillId="5" borderId="1" pivotButton="0" quotePrefix="0" xfId="0"/>
    <xf numFmtId="0" fontId="0" fillId="6" borderId="1" pivotButton="0" quotePrefix="0" xfId="0"/>
    <xf numFmtId="0" fontId="4" fillId="6" borderId="1" pivotButton="0" quotePrefix="0" xfId="0"/>
    <xf numFmtId="1" fontId="4" fillId="6" borderId="1" pivotButton="0" quotePrefix="0" xfId="0"/>
    <xf numFmtId="165" fontId="4" fillId="6" borderId="1" pivotButton="0" quotePrefix="0" xfId="0"/>
    <xf numFmtId="164" fontId="4" fillId="6" borderId="1" pivotButton="0" quotePrefix="0" xfId="0"/>
    <xf numFmtId="0" fontId="2" fillId="0" borderId="1" pivotButton="0" quotePrefix="0" xfId="0"/>
    <xf numFmtId="164" fontId="5" fillId="4" borderId="1" pivotButton="0" quotePrefix="0" xfId="0"/>
    <xf numFmtId="165" fontId="5" fillId="4" borderId="1" pivotButton="0" quotePrefix="0" xfId="0"/>
    <xf numFmtId="1" fontId="5" fillId="4" borderId="1" pivotButton="0" quotePrefix="0" xfId="0"/>
    <xf numFmtId="0" fontId="3" fillId="0" borderId="1" pivotButton="0" quotePrefix="0" xfId="0"/>
    <xf numFmtId="164" fontId="3" fillId="0" borderId="1" pivotButton="0" quotePrefix="0" xfId="0"/>
    <xf numFmtId="0" fontId="4" fillId="6" borderId="0" pivotButton="0" quotePrefix="0" xfId="0"/>
    <xf numFmtId="0" fontId="2" fillId="0" borderId="0" applyAlignment="1" pivotButton="0" quotePrefix="0" xfId="0">
      <alignment horizontal="left" vertical="center" wrapText="1"/>
    </xf>
    <xf numFmtId="0" fontId="3" fillId="0" borderId="0" applyAlignment="1" pivotButton="0" quotePrefix="0" xfId="0">
      <alignment horizontal="left" vertical="center" wrapText="1"/>
    </xf>
  </cellXfs>
  <cellStyles count="1">
    <cellStyle name="Normal" xfId="0" builtinId="0" hidden="0"/>
  </cellStyles>
  <dxfs count="4">
    <dxf>
      <font>
        <b val="1"/>
        <color rgb="00FFFFFF"/>
      </font>
      <fill>
        <patternFill patternType="solid">
          <fgColor rgb="0022C55E"/>
          <bgColor rgb="0022C55E"/>
        </patternFill>
      </fill>
    </dxf>
    <dxf>
      <font>
        <b val="1"/>
        <color rgb="00FFFFFF"/>
      </font>
      <fill>
        <patternFill patternType="solid">
          <fgColor rgb="00DC2626"/>
          <bgColor rgb="00DC2626"/>
        </patternFill>
      </fill>
    </dxf>
    <dxf>
      <font>
        <b val="1"/>
        <color rgb="001F2937"/>
      </font>
      <fill>
        <patternFill patternType="solid">
          <fgColor rgb="00FBBF24"/>
          <bgColor rgb="00FBBF24"/>
        </patternFill>
      </fill>
    </dxf>
    <dxf>
      <font>
        <name val="Calibri"/>
        <b val="1"/>
        <color rgb="00DC2626"/>
        <sz val="10.5"/>
      </font>
      <fill>
        <patternFill patternType="solid">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Répartition des lots par statut de paiement</a:t>
            </a:r>
          </a:p>
        </rich>
      </tx>
    </title>
    <plotArea>
      <pieChart>
        <varyColors val="1"/>
        <ser>
          <idx val="0"/>
          <order val="0"/>
          <tx>
            <strRef>
              <f>'Tableau de bord'!B20</f>
            </strRef>
          </tx>
          <spPr>
            <a:ln xmlns:a="http://schemas.openxmlformats.org/drawingml/2006/main">
              <a:prstDash val="solid"/>
            </a:ln>
          </spPr>
          <cat>
            <numRef>
              <f>'Tableau de bord'!$A$21:$A$23</f>
            </numRef>
          </cat>
          <val>
            <numRef>
              <f>'Tableau de bord'!$B$21:$B$23</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Cotisation appelée vs montant versé par copropriétaire</a:t>
            </a:r>
          </a:p>
        </rich>
      </tx>
    </title>
    <plotArea>
      <barChart>
        <barDir val="col"/>
        <grouping val="clustered"/>
        <ser>
          <idx val="0"/>
          <order val="0"/>
          <tx>
            <strRef>
              <f>'Fonds de travaux'!F8</f>
            </strRef>
          </tx>
          <spPr>
            <a:solidFill xmlns:a="http://schemas.openxmlformats.org/drawingml/2006/main">
              <a:srgbClr val="0F766E"/>
            </a:solidFill>
            <a:ln xmlns:a="http://schemas.openxmlformats.org/drawingml/2006/main">
              <a:prstDash val="solid"/>
            </a:ln>
          </spPr>
          <cat>
            <numRef>
              <f>'Fonds de travaux'!$B$9:$B$18</f>
            </numRef>
          </cat>
          <val>
            <numRef>
              <f>'Fonds de travaux'!$F$9:$F$18</f>
            </numRef>
          </val>
        </ser>
        <ser>
          <idx val="1"/>
          <order val="1"/>
          <tx>
            <strRef>
              <f>'Fonds de travaux'!K8</f>
            </strRef>
          </tx>
          <spPr>
            <a:solidFill xmlns:a="http://schemas.openxmlformats.org/drawingml/2006/main">
              <a:srgbClr val="22C55E"/>
            </a:solidFill>
            <a:ln xmlns:a="http://schemas.openxmlformats.org/drawingml/2006/main">
              <a:prstDash val="solid"/>
            </a:ln>
          </spPr>
          <cat>
            <numRef>
              <f>'Fonds de travaux'!$B$9:$B$18</f>
            </numRef>
          </cat>
          <val>
            <numRef>
              <f>'Fonds de travaux'!$K$9:$K$18</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Copropriétaire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Évolution des versements trimestriels</a:t>
            </a:r>
          </a:p>
        </rich>
      </tx>
    </title>
    <plotArea>
      <lineChart>
        <grouping val="standard"/>
        <ser>
          <idx val="0"/>
          <order val="0"/>
          <tx>
            <strRef>
              <f>'Tableau de bord'!B13</f>
            </strRef>
          </tx>
          <spPr>
            <a:ln xmlns:a="http://schemas.openxmlformats.org/drawingml/2006/main" w="25000">
              <a:prstDash val="solid"/>
            </a:ln>
          </spPr>
          <marker>
            <symbol val="none"/>
            <spPr>
              <a:ln xmlns:a="http://schemas.openxmlformats.org/drawingml/2006/main">
                <a:prstDash val="solid"/>
              </a:ln>
            </spPr>
          </marker>
          <cat>
            <numRef>
              <f>'Tableau de bord'!$A$14:$A$17</f>
            </numRef>
          </cat>
          <val>
            <numRef>
              <f>'Tableau de bord'!$B$14:$B$17</f>
            </numRef>
          </val>
        </ser>
        <axId val="10"/>
        <axId val="100"/>
      </lineChart>
      <catAx>
        <axId val="10"/>
        <scaling>
          <orientation val="minMax"/>
        </scaling>
        <axPos val="l"/>
        <title>
          <tx>
            <rich>
              <a:bodyPr xmlns:a="http://schemas.openxmlformats.org/drawingml/2006/main"/>
              <a:p xmlns:a="http://schemas.openxmlformats.org/drawingml/2006/main">
                <a:pPr>
                  <a:defRPr/>
                </a:pPr>
                <a:r>
                  <a:t>Trimestre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versé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4</col>
      <colOff>0</colOff>
      <row>2</row>
      <rowOff>0</rowOff>
    </from>
    <ext cx="43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648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39</row>
      <rowOff>0</rowOff>
    </from>
    <ext cx="432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N19"/>
  <sheetViews>
    <sheetView workbookViewId="0">
      <pane ySplit="8" topLeftCell="A9" activePane="bottomLeft" state="frozen"/>
      <selection pane="bottomLeft" activeCell="A1" sqref="A1"/>
    </sheetView>
  </sheetViews>
  <sheetFormatPr baseColWidth="8" defaultRowHeight="15"/>
  <cols>
    <col width="8" customWidth="1" min="1" max="1"/>
    <col width="20" customWidth="1" min="2" max="2"/>
    <col width="16" customWidth="1" min="3" max="3"/>
    <col width="14" customWidth="1" min="4" max="4"/>
    <col width="12" customWidth="1" min="5" max="5"/>
    <col width="16" customWidth="1" min="6" max="6"/>
    <col width="13" customWidth="1" min="7" max="7"/>
    <col width="13" customWidth="1" min="8" max="8"/>
    <col width="13" customWidth="1" min="9" max="9"/>
    <col width="13" customWidth="1" min="10" max="10"/>
    <col width="13" customWidth="1" min="11" max="11"/>
    <col width="14" customWidth="1" min="12" max="12"/>
    <col width="12" customWidth="1" min="13" max="13"/>
    <col width="16" customWidth="1" min="14" max="14"/>
  </cols>
  <sheetData>
    <row r="1" ht="26" customHeight="1">
      <c r="A1" s="1" t="inlineStr">
        <is>
          <t>SUIVI DU FONDS DE TRAVAUX ALUR — COPROPRIÉTÉ</t>
        </is>
      </c>
    </row>
    <row r="2"/>
    <row r="3">
      <c r="A3" s="2" t="inlineStr">
        <is>
          <t>Adresse de l'immeuble</t>
        </is>
      </c>
      <c r="B3" s="3" t="inlineStr">
        <is>
          <t>12 rue de la République, 69002 Lyon</t>
        </is>
      </c>
    </row>
    <row r="4">
      <c r="A4" s="2" t="inlineStr">
        <is>
          <t>Budget prévisionnel annuel de la copropriété (€)</t>
        </is>
      </c>
      <c r="B4" s="4" t="n">
        <v>85000</v>
      </c>
    </row>
    <row r="5">
      <c r="A5" s="2" t="inlineStr">
        <is>
          <t>Taux de cotisation fonds de travaux (loi ALUR, min. 5%)</t>
        </is>
      </c>
      <c r="B5" s="5" t="n">
        <v>0.05</v>
      </c>
    </row>
    <row r="6">
      <c r="A6" s="2" t="inlineStr">
        <is>
          <t>Montant annuel du fonds de travaux appelé (€)</t>
        </is>
      </c>
      <c r="B6" s="6">
        <f>ROUND(B4*B5,2)</f>
        <v/>
      </c>
    </row>
    <row r="7"/>
    <row r="8">
      <c r="A8" s="7" t="inlineStr">
        <is>
          <t>N° Lot</t>
        </is>
      </c>
      <c r="B8" s="7" t="inlineStr">
        <is>
          <t>Copropriétaire</t>
        </is>
      </c>
      <c r="C8" s="7" t="inlineStr">
        <is>
          <t>Type de lot</t>
        </is>
      </c>
      <c r="D8" s="7" t="inlineStr">
        <is>
          <t>Tantièmes (/10000)</t>
        </is>
      </c>
      <c r="E8" s="7" t="inlineStr">
        <is>
          <t>Quote-part %</t>
        </is>
      </c>
      <c r="F8" s="7" t="inlineStr">
        <is>
          <t>Cotisation annuelle appelée (€)</t>
        </is>
      </c>
      <c r="G8" s="7" t="inlineStr">
        <is>
          <t>Versement T1 (€)</t>
        </is>
      </c>
      <c r="H8" s="7" t="inlineStr">
        <is>
          <t>Versement T2 (€)</t>
        </is>
      </c>
      <c r="I8" s="7" t="inlineStr">
        <is>
          <t>Versement T3 (€)</t>
        </is>
      </c>
      <c r="J8" s="7" t="inlineStr">
        <is>
          <t>Versement T4 (€)</t>
        </is>
      </c>
      <c r="K8" s="7" t="inlineStr">
        <is>
          <t>Total versé (€)</t>
        </is>
      </c>
      <c r="L8" s="7" t="inlineStr">
        <is>
          <t>Solde restant (€)</t>
        </is>
      </c>
      <c r="M8" s="7" t="inlineStr">
        <is>
          <t>Statut</t>
        </is>
      </c>
      <c r="N8" s="7" t="inlineStr">
        <is>
          <t>Date dernier versement</t>
        </is>
      </c>
    </row>
    <row r="9">
      <c r="A9" s="8" t="n">
        <v>1</v>
      </c>
      <c r="B9" s="9" t="inlineStr">
        <is>
          <t>Camille Durand</t>
        </is>
      </c>
      <c r="C9" s="8" t="inlineStr">
        <is>
          <t>Appartement</t>
        </is>
      </c>
      <c r="D9" s="8" t="n">
        <v>1200</v>
      </c>
      <c r="E9" s="10">
        <f>IFERROR(D9/SUM($D$9:$D$18),0)</f>
        <v/>
      </c>
      <c r="F9" s="11">
        <f>ROUND(E9*$B$6,2)</f>
        <v/>
      </c>
      <c r="G9" s="11" t="n">
        <v>110</v>
      </c>
      <c r="H9" s="11" t="n">
        <v>110</v>
      </c>
      <c r="I9" s="11" t="n">
        <v>110</v>
      </c>
      <c r="J9" s="11" t="n">
        <v>110</v>
      </c>
      <c r="K9" s="11">
        <f>SUM(G9:J9)</f>
        <v/>
      </c>
      <c r="L9" s="11">
        <f>F9-K9</f>
        <v/>
      </c>
      <c r="M9" s="8">
        <f>IF(L9&lt;=0,"Soldé",IF(K9&gt;0,"Partiel","Impayé"))</f>
        <v/>
      </c>
      <c r="N9" s="8" t="inlineStr">
        <is>
          <t>15/03/2026</t>
        </is>
      </c>
    </row>
    <row r="10">
      <c r="A10" s="12" t="n">
        <v>2</v>
      </c>
      <c r="B10" s="13" t="inlineStr">
        <is>
          <t>Julien Moreau</t>
        </is>
      </c>
      <c r="C10" s="12" t="inlineStr">
        <is>
          <t>Appartement</t>
        </is>
      </c>
      <c r="D10" s="12" t="n">
        <v>950</v>
      </c>
      <c r="E10" s="14">
        <f>IFERROR(D10/SUM($D$9:$D$18),0)</f>
        <v/>
      </c>
      <c r="F10" s="15">
        <f>ROUND(E10*$B$6,2)</f>
        <v/>
      </c>
      <c r="G10" s="15" t="n">
        <v>90</v>
      </c>
      <c r="H10" s="15" t="n">
        <v>90</v>
      </c>
      <c r="I10" s="15" t="n">
        <v>90</v>
      </c>
      <c r="J10" s="15" t="n">
        <v>0</v>
      </c>
      <c r="K10" s="15">
        <f>SUM(G10:J10)</f>
        <v/>
      </c>
      <c r="L10" s="15">
        <f>F10-K10</f>
        <v/>
      </c>
      <c r="M10" s="12">
        <f>IF(L10&lt;=0,"Soldé",IF(K10&gt;0,"Partiel","Impayé"))</f>
        <v/>
      </c>
      <c r="N10" s="12" t="inlineStr">
        <is>
          <t>12/09/2026</t>
        </is>
      </c>
    </row>
    <row r="11">
      <c r="A11" s="8" t="n">
        <v>3</v>
      </c>
      <c r="B11" s="9" t="inlineStr">
        <is>
          <t>Sophie Lefèvre</t>
        </is>
      </c>
      <c r="C11" s="8" t="inlineStr">
        <is>
          <t>Parking</t>
        </is>
      </c>
      <c r="D11" s="8" t="n">
        <v>150</v>
      </c>
      <c r="E11" s="10">
        <f>IFERROR(D11/SUM($D$9:$D$18),0)</f>
        <v/>
      </c>
      <c r="F11" s="11">
        <f>ROUND(E11*$B$6,2)</f>
        <v/>
      </c>
      <c r="G11" s="11" t="n">
        <v>15</v>
      </c>
      <c r="H11" s="11" t="n">
        <v>15</v>
      </c>
      <c r="I11" s="11" t="n">
        <v>15</v>
      </c>
      <c r="J11" s="11" t="n">
        <v>15</v>
      </c>
      <c r="K11" s="11">
        <f>SUM(G11:J11)</f>
        <v/>
      </c>
      <c r="L11" s="11">
        <f>F11-K11</f>
        <v/>
      </c>
      <c r="M11" s="8">
        <f>IF(L11&lt;=0,"Soldé",IF(K11&gt;0,"Partiel","Impayé"))</f>
        <v/>
      </c>
      <c r="N11" s="8" t="inlineStr">
        <is>
          <t>20/12/2026</t>
        </is>
      </c>
    </row>
    <row r="12">
      <c r="A12" s="12" t="n">
        <v>4</v>
      </c>
      <c r="B12" s="13" t="inlineStr">
        <is>
          <t>Thomas Bernard</t>
        </is>
      </c>
      <c r="C12" s="12" t="inlineStr">
        <is>
          <t>Appartement</t>
        </is>
      </c>
      <c r="D12" s="12" t="n">
        <v>1100</v>
      </c>
      <c r="E12" s="14">
        <f>IFERROR(D12/SUM($D$9:$D$18),0)</f>
        <v/>
      </c>
      <c r="F12" s="15">
        <f>ROUND(E12*$B$6,2)</f>
        <v/>
      </c>
      <c r="G12" s="15" t="n">
        <v>0</v>
      </c>
      <c r="H12" s="15" t="n">
        <v>0</v>
      </c>
      <c r="I12" s="15" t="n">
        <v>0</v>
      </c>
      <c r="J12" s="15" t="n">
        <v>0</v>
      </c>
      <c r="K12" s="15">
        <f>SUM(G12:J12)</f>
        <v/>
      </c>
      <c r="L12" s="15">
        <f>F12-K12</f>
        <v/>
      </c>
      <c r="M12" s="12">
        <f>IF(L12&lt;=0,"Soldé",IF(K12&gt;0,"Partiel","Impayé"))</f>
        <v/>
      </c>
      <c r="N12" s="12" t="inlineStr"/>
    </row>
    <row r="13">
      <c r="A13" s="8" t="n">
        <v>5</v>
      </c>
      <c r="B13" s="9" t="inlineStr">
        <is>
          <t>Léa Martin</t>
        </is>
      </c>
      <c r="C13" s="8" t="inlineStr">
        <is>
          <t>Cave</t>
        </is>
      </c>
      <c r="D13" s="8" t="n">
        <v>90</v>
      </c>
      <c r="E13" s="10">
        <f>IFERROR(D13/SUM($D$9:$D$18),0)</f>
        <v/>
      </c>
      <c r="F13" s="11">
        <f>ROUND(E13*$B$6,2)</f>
        <v/>
      </c>
      <c r="G13" s="11" t="n">
        <v>8</v>
      </c>
      <c r="H13" s="11" t="n">
        <v>8</v>
      </c>
      <c r="I13" s="11" t="n">
        <v>8</v>
      </c>
      <c r="J13" s="11" t="n">
        <v>8</v>
      </c>
      <c r="K13" s="11">
        <f>SUM(G13:J13)</f>
        <v/>
      </c>
      <c r="L13" s="11">
        <f>F13-K13</f>
        <v/>
      </c>
      <c r="M13" s="8">
        <f>IF(L13&lt;=0,"Soldé",IF(K13&gt;0,"Partiel","Impayé"))</f>
        <v/>
      </c>
      <c r="N13" s="8" t="inlineStr">
        <is>
          <t>05/12/2026</t>
        </is>
      </c>
    </row>
    <row r="14">
      <c r="A14" s="12" t="n">
        <v>6</v>
      </c>
      <c r="B14" s="13" t="inlineStr">
        <is>
          <t>Nicolas Petit</t>
        </is>
      </c>
      <c r="C14" s="12" t="inlineStr">
        <is>
          <t>Appartement</t>
        </is>
      </c>
      <c r="D14" s="12" t="n">
        <v>980</v>
      </c>
      <c r="E14" s="14">
        <f>IFERROR(D14/SUM($D$9:$D$18),0)</f>
        <v/>
      </c>
      <c r="F14" s="15">
        <f>ROUND(E14*$B$6,2)</f>
        <v/>
      </c>
      <c r="G14" s="15" t="n">
        <v>95</v>
      </c>
      <c r="H14" s="15" t="n">
        <v>95</v>
      </c>
      <c r="I14" s="15" t="n">
        <v>0</v>
      </c>
      <c r="J14" s="15" t="n">
        <v>0</v>
      </c>
      <c r="K14" s="15">
        <f>SUM(G14:J14)</f>
        <v/>
      </c>
      <c r="L14" s="15">
        <f>F14-K14</f>
        <v/>
      </c>
      <c r="M14" s="12">
        <f>IF(L14&lt;=0,"Soldé",IF(K14&gt;0,"Partiel","Impayé"))</f>
        <v/>
      </c>
      <c r="N14" s="12" t="inlineStr">
        <is>
          <t>18/06/2026</t>
        </is>
      </c>
    </row>
    <row r="15">
      <c r="A15" s="8" t="n">
        <v>7</v>
      </c>
      <c r="B15" s="9" t="inlineStr">
        <is>
          <t>Émilie Rousseau</t>
        </is>
      </c>
      <c r="C15" s="8" t="inlineStr">
        <is>
          <t>Appartement</t>
        </is>
      </c>
      <c r="D15" s="8" t="n">
        <v>1050</v>
      </c>
      <c r="E15" s="10">
        <f>IFERROR(D15/SUM($D$9:$D$18),0)</f>
        <v/>
      </c>
      <c r="F15" s="11">
        <f>ROUND(E15*$B$6,2)</f>
        <v/>
      </c>
      <c r="G15" s="11" t="n">
        <v>100</v>
      </c>
      <c r="H15" s="11" t="n">
        <v>100</v>
      </c>
      <c r="I15" s="11" t="n">
        <v>100</v>
      </c>
      <c r="J15" s="11" t="n">
        <v>100</v>
      </c>
      <c r="K15" s="11">
        <f>SUM(G15:J15)</f>
        <v/>
      </c>
      <c r="L15" s="11">
        <f>F15-K15</f>
        <v/>
      </c>
      <c r="M15" s="8">
        <f>IF(L15&lt;=0,"Soldé",IF(K15&gt;0,"Partiel","Impayé"))</f>
        <v/>
      </c>
      <c r="N15" s="8" t="inlineStr">
        <is>
          <t>22/12/2026</t>
        </is>
      </c>
    </row>
    <row r="16">
      <c r="A16" s="12" t="n">
        <v>8</v>
      </c>
      <c r="B16" s="13" t="inlineStr">
        <is>
          <t>Antoine Garcia</t>
        </is>
      </c>
      <c r="C16" s="12" t="inlineStr">
        <is>
          <t>Local commercial</t>
        </is>
      </c>
      <c r="D16" s="12" t="n">
        <v>1600</v>
      </c>
      <c r="E16" s="14">
        <f>IFERROR(D16/SUM($D$9:$D$18),0)</f>
        <v/>
      </c>
      <c r="F16" s="15">
        <f>ROUND(E16*$B$6,2)</f>
        <v/>
      </c>
      <c r="G16" s="15" t="n">
        <v>150</v>
      </c>
      <c r="H16" s="15" t="n">
        <v>150</v>
      </c>
      <c r="I16" s="15" t="n">
        <v>150</v>
      </c>
      <c r="J16" s="15" t="n">
        <v>150</v>
      </c>
      <c r="K16" s="15">
        <f>SUM(G16:J16)</f>
        <v/>
      </c>
      <c r="L16" s="15">
        <f>F16-K16</f>
        <v/>
      </c>
      <c r="M16" s="12">
        <f>IF(L16&lt;=0,"Soldé",IF(K16&gt;0,"Partiel","Impayé"))</f>
        <v/>
      </c>
      <c r="N16" s="12" t="inlineStr">
        <is>
          <t>28/12/2026</t>
        </is>
      </c>
    </row>
    <row r="17">
      <c r="A17" s="8" t="n">
        <v>9</v>
      </c>
      <c r="B17" s="9" t="inlineStr">
        <is>
          <t>Marie Dubois</t>
        </is>
      </c>
      <c r="C17" s="8" t="inlineStr">
        <is>
          <t>Appartement</t>
        </is>
      </c>
      <c r="D17" s="8" t="n">
        <v>890</v>
      </c>
      <c r="E17" s="10">
        <f>IFERROR(D17/SUM($D$9:$D$18),0)</f>
        <v/>
      </c>
      <c r="F17" s="11">
        <f>ROUND(E17*$B$6,2)</f>
        <v/>
      </c>
      <c r="G17" s="11" t="n">
        <v>85</v>
      </c>
      <c r="H17" s="11" t="n">
        <v>0</v>
      </c>
      <c r="I17" s="11" t="n">
        <v>0</v>
      </c>
      <c r="J17" s="11" t="n">
        <v>0</v>
      </c>
      <c r="K17" s="11">
        <f>SUM(G17:J17)</f>
        <v/>
      </c>
      <c r="L17" s="11">
        <f>F17-K17</f>
        <v/>
      </c>
      <c r="M17" s="8">
        <f>IF(L17&lt;=0,"Soldé",IF(K17&gt;0,"Partiel","Impayé"))</f>
        <v/>
      </c>
      <c r="N17" s="8" t="inlineStr">
        <is>
          <t>10/03/2026</t>
        </is>
      </c>
    </row>
    <row r="18">
      <c r="A18" s="12" t="n">
        <v>10</v>
      </c>
      <c r="B18" s="13" t="inlineStr">
        <is>
          <t>Pierre Lambert</t>
        </is>
      </c>
      <c r="C18" s="12" t="inlineStr">
        <is>
          <t>Parking</t>
        </is>
      </c>
      <c r="D18" s="12" t="n">
        <v>140</v>
      </c>
      <c r="E18" s="14">
        <f>IFERROR(D18/SUM($D$9:$D$18),0)</f>
        <v/>
      </c>
      <c r="F18" s="15">
        <f>ROUND(E18*$B$6,2)</f>
        <v/>
      </c>
      <c r="G18" s="15" t="n">
        <v>13</v>
      </c>
      <c r="H18" s="15" t="n">
        <v>13</v>
      </c>
      <c r="I18" s="15" t="n">
        <v>13</v>
      </c>
      <c r="J18" s="15" t="n">
        <v>13</v>
      </c>
      <c r="K18" s="15">
        <f>SUM(G18:J18)</f>
        <v/>
      </c>
      <c r="L18" s="15">
        <f>F18-K18</f>
        <v/>
      </c>
      <c r="M18" s="12">
        <f>IF(L18&lt;=0,"Soldé",IF(K18&gt;0,"Partiel","Impayé"))</f>
        <v/>
      </c>
      <c r="N18" s="12" t="inlineStr">
        <is>
          <t>30/11/2026</t>
        </is>
      </c>
    </row>
    <row r="19">
      <c r="A19" s="16" t="n"/>
      <c r="B19" s="17" t="inlineStr">
        <is>
          <t>TOTAUX</t>
        </is>
      </c>
      <c r="C19" s="16" t="n"/>
      <c r="D19" s="18">
        <f>SUM(D9:D18)</f>
        <v/>
      </c>
      <c r="E19" s="19">
        <f>SUM(E9:E18)</f>
        <v/>
      </c>
      <c r="F19" s="20">
        <f>SUM(F9:F18)</f>
        <v/>
      </c>
      <c r="G19" s="20">
        <f>SUM(G9:G18)</f>
        <v/>
      </c>
      <c r="H19" s="20">
        <f>SUM(H9:H18)</f>
        <v/>
      </c>
      <c r="I19" s="20">
        <f>SUM(I9:I18)</f>
        <v/>
      </c>
      <c r="J19" s="20">
        <f>SUM(J9:J18)</f>
        <v/>
      </c>
      <c r="K19" s="20">
        <f>SUM(K9:K18)</f>
        <v/>
      </c>
      <c r="L19" s="20">
        <f>SUM(L9:L18)</f>
        <v/>
      </c>
      <c r="M19" s="16" t="n"/>
      <c r="N19" s="16" t="n"/>
    </row>
  </sheetData>
  <mergeCells count="1">
    <mergeCell ref="A1:N1"/>
  </mergeCells>
  <conditionalFormatting sqref="M9:M18">
    <cfRule type="expression" priority="1" dxfId="0" stopIfTrue="1">
      <formula>M9="Soldé"</formula>
    </cfRule>
    <cfRule type="expression" priority="2" dxfId="1" stopIfTrue="1">
      <formula>M9="Impayé"</formula>
    </cfRule>
    <cfRule type="expression" priority="3" dxfId="2" stopIfTrue="1">
      <formula>M9="Partiel"</formula>
    </cfRule>
  </conditionalFormatting>
  <conditionalFormatting sqref="L9:L18">
    <cfRule type="expression" priority="4" dxfId="3" stopIfTrue="1">
      <formula>L9&gt;0</formula>
    </cfRule>
  </conditionalFormatting>
  <dataValidations count="1">
    <dataValidation sqref="C9:C18" showErrorMessage="1" showInputMessage="1" allowBlank="1" type="list">
      <formula1>"Appartement,Parking,Cave,Local commercial"</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cols>
    <col width="40" customWidth="1" min="1" max="1"/>
    <col width="4" customWidth="1" min="2" max="2"/>
    <col width="18" customWidth="1" min="3" max="3"/>
  </cols>
  <sheetData>
    <row r="1" ht="26" customHeight="1">
      <c r="A1" s="1" t="inlineStr">
        <is>
          <t>TABLEAU DE BORD — FONDS DE TRAVAUX ALUR</t>
        </is>
      </c>
    </row>
    <row r="2"/>
    <row r="3">
      <c r="A3" s="21" t="inlineStr">
        <is>
          <t>Montant annuel fonds de travaux appelé</t>
        </is>
      </c>
      <c r="C3" s="22">
        <f>'Fonds de travaux'!B6</f>
        <v/>
      </c>
    </row>
    <row r="4">
      <c r="A4" s="21" t="inlineStr">
        <is>
          <t>Total cotisation appelée</t>
        </is>
      </c>
      <c r="C4" s="22">
        <f>'Fonds de travaux'!F19</f>
        <v/>
      </c>
    </row>
    <row r="5">
      <c r="A5" s="21" t="inlineStr">
        <is>
          <t>Total versé</t>
        </is>
      </c>
      <c r="C5" s="22">
        <f>'Fonds de travaux'!K19</f>
        <v/>
      </c>
    </row>
    <row r="6">
      <c r="A6" s="21" t="inlineStr">
        <is>
          <t>Solde restant dû global</t>
        </is>
      </c>
      <c r="C6" s="22">
        <f>'Fonds de travaux'!L19</f>
        <v/>
      </c>
    </row>
    <row r="7">
      <c r="A7" s="21" t="inlineStr">
        <is>
          <t>Taux de recouvrement</t>
        </is>
      </c>
      <c r="C7" s="23">
        <f>IFERROR('Fonds de travaux'!K19/'Fonds de travaux'!F19,0)</f>
        <v/>
      </c>
    </row>
    <row r="8">
      <c r="A8" s="21" t="inlineStr">
        <is>
          <t>Nombre de lots soldés</t>
        </is>
      </c>
      <c r="C8" s="24">
        <f>COUNTIF('Fonds de travaux'!M9:M18,"Soldé")</f>
        <v/>
      </c>
    </row>
    <row r="9">
      <c r="A9" s="21" t="inlineStr">
        <is>
          <t>Nombre de lots partiels</t>
        </is>
      </c>
      <c r="C9" s="24">
        <f>COUNTIF('Fonds de travaux'!M9:M18,"Partiel")</f>
        <v/>
      </c>
    </row>
    <row r="10">
      <c r="A10" s="21" t="inlineStr">
        <is>
          <t>Nombre de lots impayés</t>
        </is>
      </c>
      <c r="C10" s="24">
        <f>COUNTIF('Fonds de travaux'!M9:M18,"Impayé")</f>
        <v/>
      </c>
    </row>
    <row r="11"/>
    <row r="12"/>
    <row r="13">
      <c r="A13" s="17" t="inlineStr">
        <is>
          <t>Trimestre</t>
        </is>
      </c>
      <c r="B13" s="17" t="inlineStr">
        <is>
          <t>Montant versé (€)</t>
        </is>
      </c>
    </row>
    <row r="14">
      <c r="A14" s="25" t="inlineStr">
        <is>
          <t>T1</t>
        </is>
      </c>
      <c r="B14" s="26">
        <f>SUM('Fonds de travaux'!G9:G18)</f>
        <v/>
      </c>
    </row>
    <row r="15">
      <c r="A15" s="25" t="inlineStr">
        <is>
          <t>T2</t>
        </is>
      </c>
      <c r="B15" s="26">
        <f>SUM('Fonds de travaux'!H9:H18)</f>
        <v/>
      </c>
    </row>
    <row r="16">
      <c r="A16" s="25" t="inlineStr">
        <is>
          <t>T3</t>
        </is>
      </c>
      <c r="B16" s="26">
        <f>SUM('Fonds de travaux'!I9:I18)</f>
        <v/>
      </c>
    </row>
    <row r="17">
      <c r="A17" s="25" t="inlineStr">
        <is>
          <t>T4</t>
        </is>
      </c>
      <c r="B17" s="26">
        <f>SUM('Fonds de travaux'!J9:J18)</f>
        <v/>
      </c>
    </row>
    <row r="18"/>
    <row r="19"/>
    <row r="20">
      <c r="A20" s="27" t="inlineStr">
        <is>
          <t>Statut</t>
        </is>
      </c>
      <c r="B20" s="27" t="inlineStr">
        <is>
          <t>Nombre de lots</t>
        </is>
      </c>
    </row>
    <row r="21">
      <c r="A21" s="25" t="inlineStr">
        <is>
          <t>Soldé</t>
        </is>
      </c>
      <c r="B21" s="25">
        <f>COUNTIF('Fonds de travaux'!M9:M18,"Soldé")</f>
        <v/>
      </c>
    </row>
    <row r="22">
      <c r="A22" s="25" t="inlineStr">
        <is>
          <t>Partiel</t>
        </is>
      </c>
      <c r="B22" s="25">
        <f>COUNTIF('Fonds de travaux'!M9:M18,"Partiel")</f>
        <v/>
      </c>
    </row>
    <row r="23">
      <c r="A23" s="25" t="inlineStr">
        <is>
          <t>Impayé</t>
        </is>
      </c>
      <c r="B23" s="25">
        <f>COUNTIF('Fonds de travaux'!M9:M18,"Impayé")</f>
        <v/>
      </c>
    </row>
  </sheetData>
  <mergeCells count="1">
    <mergeCell ref="A1:H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30" customWidth="1" min="1" max="1"/>
    <col width="22" customWidth="1" min="2" max="2"/>
    <col width="22" customWidth="1" min="3" max="3"/>
    <col width="22" customWidth="1" min="4" max="4"/>
  </cols>
  <sheetData>
    <row r="1" ht="26" customHeight="1">
      <c r="A1" s="1" t="inlineStr">
        <is>
          <t>MODE D'EMPLOI — SUIVI DU FONDS DE TRAVAUX ALUR</t>
        </is>
      </c>
    </row>
    <row r="2"/>
    <row r="3">
      <c r="A3" s="28" t="inlineStr">
        <is>
          <t>Objectif du classeur</t>
        </is>
      </c>
    </row>
    <row r="4" ht="55" customHeight="1">
      <c r="A4" s="29" t="inlineStr">
        <is>
          <t>Ce classeur permet au syndic ou au conseil syndical de suivre les cotisations au fonds de travaux obligatoire (loi ALUR, article 14-2 de la loi du 10 juillet 1965). Ce fonds doit représenter au minimum 5% du budget prévisionnel annuel de la copropriété.</t>
        </is>
      </c>
    </row>
    <row r="5"/>
    <row r="6">
      <c r="A6" s="28" t="inlineStr">
        <is>
          <t>Feuille « Fonds de travaux »</t>
        </is>
      </c>
    </row>
    <row r="7" ht="55" customHeight="1">
      <c r="A7" s="29" t="inlineStr">
        <is>
          <t>Renseignez en haut de la feuille l'adresse de l'immeuble, le budget prévisionnel annuel et le taux de cotisation (cellules en jaune). Le montant annuel du fonds appelé se calcule automatiquement. Pour chaque lot, indiquez les tantièmes, le type de lot et les versements trimestriels (colonnes en jaune). La quote-part, la cotisation, le total versé, le solde et le statut se calculent automatiquement.</t>
        </is>
      </c>
    </row>
    <row r="8"/>
    <row r="9">
      <c r="A9" s="28" t="inlineStr">
        <is>
          <t>Colonnes calculées</t>
        </is>
      </c>
    </row>
    <row r="10" ht="55" customHeight="1">
      <c r="A10" s="29" t="inlineStr">
        <is>
          <t>Quote-part % = tantièmes du lot / total des tantièmes. Cotisation annuelle = quote-part × montant annuel du fonds. Total versé = somme des 4 trimestres. Solde restant = cotisation - total versé. Statut : « Soldé » si solde ≤ 0, « Partiel » si des versements existent, « Impayé » sinon.</t>
        </is>
      </c>
    </row>
    <row r="11"/>
    <row r="12">
      <c r="A12" s="28" t="inlineStr">
        <is>
          <t>Mise en forme conditionnelle</t>
        </is>
      </c>
    </row>
    <row r="13" ht="55" customHeight="1">
      <c r="A13" s="29" t="inlineStr">
        <is>
          <t>Le statut est colorié automatiquement : vert pour Soldé, jaune pour Partiel, rouge pour Impayé. Un solde restant positif est signalé en rouge clair pour attirer l'attention du syndic.</t>
        </is>
      </c>
    </row>
    <row r="14"/>
    <row r="15">
      <c r="A15" s="28" t="inlineStr">
        <is>
          <t>Feuille « Tableau de bord »</t>
        </is>
      </c>
    </row>
    <row r="16" ht="55" customHeight="1">
      <c r="A16" s="29" t="inlineStr">
        <is>
          <t>Cette feuille synthétise les indicateurs clés : montant total appelé, total versé, taux de recouvrement, nombre de lots par statut, et présente 3 graphiques : répartition des statuts, comparaison cotisation appelée / versée par copropriétaire, et évolution des versements trimestriels.</t>
        </is>
      </c>
    </row>
    <row r="17"/>
    <row r="18">
      <c r="A18" s="28" t="inlineStr">
        <is>
          <t>Mise à jour</t>
        </is>
      </c>
    </row>
    <row r="19" ht="55" customHeight="1">
      <c r="A19" s="29" t="inlineStr">
        <is>
          <t>Ajoutez ou modifiez les versements trimestriels au fil de l'année. Toutes les formules et graphiques se mettent à jour automatiquement. Pensez à ajuster le budget prévisionnel chaque année en assemblée générale.</t>
        </is>
      </c>
    </row>
  </sheetData>
  <mergeCells count="13">
    <mergeCell ref="A1:D1"/>
    <mergeCell ref="A3"/>
    <mergeCell ref="A4:D4"/>
    <mergeCell ref="A6"/>
    <mergeCell ref="A7:D7"/>
    <mergeCell ref="A9"/>
    <mergeCell ref="A10:D10"/>
    <mergeCell ref="A12"/>
    <mergeCell ref="A13:D13"/>
    <mergeCell ref="A15"/>
    <mergeCell ref="A16:D16"/>
    <mergeCell ref="A18"/>
    <mergeCell ref="A19:D19"/>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2026-07-17T20:11:52Z</dcterms:created>
  <dcterms:modified xmlns:dcterms="http://purl.org/dc/terms/" xmlns:xsi="http://www.w3.org/2001/XMLSchema-instance" xsi:type="dcterms:W3CDTF">2026-07-17T20:11:52Z</dcterms:modified>
</cp:coreProperties>
</file>