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ortefeuille" sheetId="1" state="visible" r:id="rId1"/>
    <sheet xmlns:r="http://schemas.openxmlformats.org/officeDocument/2006/relationships" name="Tableau de bord" sheetId="2" state="visible" r:id="rId2"/>
    <sheet xmlns:r="http://schemas.openxmlformats.org/officeDocument/2006/relationships" name="Paramètres" sheetId="3" state="visible" r:id="rId3"/>
  </sheets>
  <definedNames/>
  <calcPr calcId="124519" calcMode="auto" fullCalcOnLoad="1" forceFullCalc="1"/>
</workbook>
</file>

<file path=xl/styles.xml><?xml version="1.0" encoding="utf-8"?>
<styleSheet xmlns="http://schemas.openxmlformats.org/spreadsheetml/2006/main">
  <numFmts count="5">
    <numFmt numFmtId="164" formatCode="DD/MM/AAAA"/>
    <numFmt numFmtId="165" formatCode="# ##0,00 €"/>
    <numFmt numFmtId="166" formatCode="0,00 %"/>
    <numFmt numFmtId="167" formatCode="# ##0"/>
    <numFmt numFmtId="168" formatCode="DD/MM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FFFFFF"/>
      <sz val="10"/>
    </font>
    <font>
      <name val="Calibri"/>
      <color rgb="00475569"/>
      <sz val="9"/>
    </font>
  </fonts>
  <fills count="12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E293B"/>
      </patternFill>
    </fill>
    <fill>
      <patternFill patternType="solid">
        <fgColor rgb="000E7490"/>
      </patternFill>
    </fill>
    <fill>
      <patternFill patternType="solid">
        <fgColor rgb="00E2E8F0"/>
      </patternFill>
    </fill>
    <fill>
      <patternFill patternType="solid">
        <fgColor rgb="0016A34A"/>
      </patternFill>
    </fill>
    <fill>
      <patternFill patternType="solid">
        <fgColor rgb="00DC2626"/>
      </patternFill>
    </fill>
    <fill>
      <patternFill patternType="solid">
        <fgColor rgb="0014B8A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49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 wrapText="1"/>
    </xf>
    <xf numFmtId="0" fontId="3" fillId="6" borderId="0" applyAlignment="1" pivotButton="0" quotePrefix="0" xfId="0">
      <alignment horizontal="center" vertical="center"/>
    </xf>
    <xf numFmtId="0" fontId="0" fillId="6" borderId="0" pivotButton="0" quotePrefix="0" xfId="0"/>
    <xf numFmtId="0" fontId="1" fillId="7" borderId="0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167" fontId="2" fillId="8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left" vertical="center" wrapText="1"/>
    </xf>
    <xf numFmtId="167" fontId="4" fillId="9" borderId="1" applyAlignment="1" pivotButton="0" quotePrefix="0" xfId="0">
      <alignment horizontal="right" vertical="center"/>
    </xf>
    <xf numFmtId="167" fontId="4" fillId="10" borderId="1" applyAlignment="1" pivotButton="0" quotePrefix="0" xfId="0">
      <alignment horizontal="right" vertical="center"/>
    </xf>
    <xf numFmtId="165" fontId="4" fillId="9" borderId="1" applyAlignment="1" pivotButton="0" quotePrefix="0" xfId="0">
      <alignment horizontal="right" vertical="center"/>
    </xf>
    <xf numFmtId="166" fontId="4" fillId="9" borderId="1" applyAlignment="1" pivotButton="0" quotePrefix="0" xfId="0">
      <alignment horizontal="right" vertical="center"/>
    </xf>
    <xf numFmtId="167" fontId="2" fillId="4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right" vertical="center"/>
    </xf>
    <xf numFmtId="0" fontId="1" fillId="11" borderId="1" applyAlignment="1" pivotButton="0" quotePrefix="0" xfId="0">
      <alignment horizontal="center" vertical="center" wrapText="1"/>
    </xf>
    <xf numFmtId="0" fontId="1" fillId="7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7" fontId="2" fillId="8" borderId="1" applyAlignment="1" pivotButton="0" quotePrefix="0" xfId="0">
      <alignment horizontal="right" vertical="center"/>
    </xf>
    <xf numFmtId="167" fontId="4" fillId="9" borderId="1" applyAlignment="1" pivotButton="0" quotePrefix="0" xfId="0">
      <alignment horizontal="right" vertical="center"/>
    </xf>
    <xf numFmtId="167" fontId="4" fillId="10" borderId="1" applyAlignment="1" pivotButton="0" quotePrefix="0" xfId="0">
      <alignment horizontal="right" vertical="center"/>
    </xf>
    <xf numFmtId="167" fontId="2" fillId="4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right" vertical="center"/>
    </xf>
    <xf numFmtId="168" fontId="2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Loyers mensuels par bien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'Portefeuille'!P1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solidFill>
                <a:srgbClr val="0F766E"/>
              </a:solidFill>
              <a:prstDash val="solid"/>
            </a:ln>
          </spPr>
          <cat>
            <numRef>
              <f>'Portefeuille'!$A$2:$A$101</f>
            </numRef>
          </cat>
          <val>
            <numRef>
              <f>'Portefeuille'!$P$2:$P$101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du bien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mensuel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Rendement net par bien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'Portefeuille'!Z1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solidFill>
                <a:srgbClr val="14B8A6"/>
              </a:solidFill>
              <a:prstDash val="solid"/>
            </a:ln>
          </spPr>
          <cat>
            <numRef>
              <f>'Portefeuille'!$A$2:$A$101</f>
            </numRef>
          </cat>
          <val>
            <numRef>
              <f>'Portefeuille'!$Z$2:$Z$101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Rendement net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du bien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des statuts locatifs</a:t>
            </a:r>
          </a:p>
        </rich>
      </tx>
    </title>
    <plotArea>
      <pieChart>
        <varyColors val="1"/>
        <ser>
          <idx val="0"/>
          <order val="0"/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'Tableau de bord'!$A$6:$A$7</f>
            </numRef>
          </cat>
          <val>
            <numRef>
              <f>'Tableau de bord'!$B$6:$B$7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Valeur investie par ville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'Tableau de bord'!C18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solidFill>
                <a:srgbClr val="16A34A"/>
              </a:solidFill>
              <a:prstDash val="solid"/>
            </a:ln>
          </spPr>
          <cat>
            <numRef>
              <f>'Tableau de bord'!$A$19:$A$26</f>
            </numRef>
          </cat>
          <val>
            <numRef>
              <f>'Tableau de bord'!$C$19:$C$26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Ville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Valeur totale investie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/Relationships>
</file>

<file path=xl/drawings/drawing1.xml><?xml version="1.0" encoding="utf-8"?>
<wsDr xmlns="http://schemas.openxmlformats.org/drawingml/2006/spreadsheetDrawing">
  <oneCellAnchor>
    <from>
      <col>5</col>
      <colOff>0</colOff>
      <row>2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13</col>
      <colOff>0</colOff>
      <row>2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5</col>
      <colOff>0</colOff>
      <row>17</row>
      <rowOff>0</rowOff>
    </from>
    <ext cx="540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13</col>
      <colOff>0</colOff>
      <row>17</row>
      <rowOff>0</rowOff>
    </from>
    <ext cx="5400000" cy="2880000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ableauPortefeuille" displayName="TableauPortefeuille" ref="A1:AG101" headerRowCount="1">
  <autoFilter ref="A1:AG101"/>
  <tableColumns count="33">
    <tableColumn id="1" name="ID du bien"/>
    <tableColumn id="2" name="Investisseur / bailleur"/>
    <tableColumn id="3" name="SIRET SCI ou bailleur professionnel"/>
    <tableColumn id="4" name="Adresse du bien"/>
    <tableColumn id="5" name="Ville"/>
    <tableColumn id="6" name="Code postal"/>
    <tableColumn id="7" name="Type de bien"/>
    <tableColumn id="8" name="Régime fiscal"/>
    <tableColumn id="9" name="Statut locatif"/>
    <tableColumn id="10" name="Date d’acquisition"/>
    <tableColumn id="11" name="Prix d’achat"/>
    <tableColumn id="12" name="Frais de notaire"/>
    <tableColumn id="13" name="Travaux"/>
    <tableColumn id="14" name="Mobilier"/>
    <tableColumn id="15" name="Coût total d’investissement"/>
    <tableColumn id="16" name="Loyer mensuel hors charges"/>
    <tableColumn id="17" name="Charges mensuelles récupérables"/>
    <tableColumn id="18" name="Charges mensuelles non récupérables"/>
    <tableColumn id="19" name="Taxe foncière annuelle"/>
    <tableColumn id="20" name="Assurance annuelle"/>
    <tableColumn id="21" name="Gestion locative annuelle"/>
    <tableColumn id="22" name="Mensualité de crédit"/>
    <tableColumn id="23" name="Taux du crédit"/>
    <tableColumn id="24" name="Capital restant dû"/>
    <tableColumn id="25" name="Rendement brut"/>
    <tableColumn id="26" name="Rendement net avant financement"/>
    <tableColumn id="27" name="Flux de trésorerie mensuel"/>
    <tableColumn id="28" name="Flux de trésorerie annuel"/>
    <tableColumn id="29" name="DPE"/>
    <tableColumn id="30" name="Date de dernière révision IRL"/>
    <tableColumn id="31" name="Commentaire"/>
    <tableColumn id="32" name="Alerte DPE"/>
    <tableColumn id="33" name="Prélèvements sociaux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4" customWidth="1" min="2" max="2"/>
    <col width="22" customWidth="1" min="3" max="3"/>
    <col width="32" customWidth="1" min="4" max="4"/>
    <col width="16" customWidth="1" min="5" max="5"/>
    <col width="13" customWidth="1" min="6" max="6"/>
    <col width="14" customWidth="1" min="7" max="7"/>
    <col width="17" customWidth="1" min="8" max="8"/>
    <col width="14" customWidth="1" min="9" max="9"/>
    <col width="15" customWidth="1" min="10" max="10"/>
    <col width="15" customWidth="1" min="11" max="11"/>
    <col width="15" customWidth="1" min="12" max="12"/>
    <col width="13" customWidth="1" min="13" max="13"/>
    <col width="13" customWidth="1" min="14" max="14"/>
    <col width="18" customWidth="1" min="15" max="15"/>
    <col width="18" customWidth="1" min="16" max="16"/>
    <col width="18" customWidth="1" min="17" max="17"/>
    <col width="19" customWidth="1" min="18" max="18"/>
    <col width="15" customWidth="1" min="19" max="19"/>
    <col width="15" customWidth="1" min="20" max="20"/>
    <col width="17" customWidth="1" min="21" max="21"/>
    <col width="16" customWidth="1" min="22" max="22"/>
    <col width="13" customWidth="1" min="23" max="23"/>
    <col width="17" customWidth="1" min="24" max="24"/>
    <col width="14" customWidth="1" min="25" max="25"/>
    <col width="18" customWidth="1" min="26" max="26"/>
    <col width="18" customWidth="1" min="27" max="27"/>
    <col width="17" customWidth="1" min="28" max="28"/>
    <col width="10" customWidth="1" min="29" max="29"/>
    <col width="18" customWidth="1" min="30" max="30"/>
    <col width="42" customWidth="1" min="31" max="31"/>
    <col width="28" customWidth="1" min="32" max="32"/>
    <col width="17" customWidth="1" min="33" max="33"/>
  </cols>
  <sheetData>
    <row r="1" ht="42" customHeight="1">
      <c r="A1" s="1" t="inlineStr">
        <is>
          <t>ID du bien</t>
        </is>
      </c>
      <c r="B1" s="1" t="inlineStr">
        <is>
          <t>Investisseur / bailleur</t>
        </is>
      </c>
      <c r="C1" s="1" t="inlineStr">
        <is>
          <t>SIRET SCI ou bailleur professionnel</t>
        </is>
      </c>
      <c r="D1" s="1" t="inlineStr">
        <is>
          <t>Adresse du bien</t>
        </is>
      </c>
      <c r="E1" s="1" t="inlineStr">
        <is>
          <t>Ville</t>
        </is>
      </c>
      <c r="F1" s="1" t="inlineStr">
        <is>
          <t>Code postal</t>
        </is>
      </c>
      <c r="G1" s="1" t="inlineStr">
        <is>
          <t>Type de bien</t>
        </is>
      </c>
      <c r="H1" s="1" t="inlineStr">
        <is>
          <t>Régime fiscal</t>
        </is>
      </c>
      <c r="I1" s="1" t="inlineStr">
        <is>
          <t>Statut locatif</t>
        </is>
      </c>
      <c r="J1" s="1" t="inlineStr">
        <is>
          <t>Date d’acquisition</t>
        </is>
      </c>
      <c r="K1" s="1" t="inlineStr">
        <is>
          <t>Prix d’achat</t>
        </is>
      </c>
      <c r="L1" s="1" t="inlineStr">
        <is>
          <t>Frais de notaire</t>
        </is>
      </c>
      <c r="M1" s="1" t="inlineStr">
        <is>
          <t>Travaux</t>
        </is>
      </c>
      <c r="N1" s="1" t="inlineStr">
        <is>
          <t>Mobilier</t>
        </is>
      </c>
      <c r="O1" s="1" t="inlineStr">
        <is>
          <t>Coût total d’investissement</t>
        </is>
      </c>
      <c r="P1" s="1" t="inlineStr">
        <is>
          <t>Loyer mensuel hors charges</t>
        </is>
      </c>
      <c r="Q1" s="1" t="inlineStr">
        <is>
          <t>Charges mensuelles récupérables</t>
        </is>
      </c>
      <c r="R1" s="1" t="inlineStr">
        <is>
          <t>Charges mensuelles non récupérables</t>
        </is>
      </c>
      <c r="S1" s="1" t="inlineStr">
        <is>
          <t>Taxe foncière annuelle</t>
        </is>
      </c>
      <c r="T1" s="1" t="inlineStr">
        <is>
          <t>Assurance annuelle</t>
        </is>
      </c>
      <c r="U1" s="1" t="inlineStr">
        <is>
          <t>Gestion locative annuelle</t>
        </is>
      </c>
      <c r="V1" s="1" t="inlineStr">
        <is>
          <t>Mensualité de crédit</t>
        </is>
      </c>
      <c r="W1" s="1" t="inlineStr">
        <is>
          <t>Taux du crédit</t>
        </is>
      </c>
      <c r="X1" s="1" t="inlineStr">
        <is>
          <t>Capital restant dû</t>
        </is>
      </c>
      <c r="Y1" s="1" t="inlineStr">
        <is>
          <t>Rendement brut</t>
        </is>
      </c>
      <c r="Z1" s="1" t="inlineStr">
        <is>
          <t>Rendement net avant financement</t>
        </is>
      </c>
      <c r="AA1" s="1" t="inlineStr">
        <is>
          <t>Flux de trésorerie mensuel</t>
        </is>
      </c>
      <c r="AB1" s="1" t="inlineStr">
        <is>
          <t>Flux de trésorerie annuel</t>
        </is>
      </c>
      <c r="AC1" s="1" t="inlineStr">
        <is>
          <t>DPE</t>
        </is>
      </c>
      <c r="AD1" s="1" t="inlineStr">
        <is>
          <t>Date de dernière révision IRL</t>
        </is>
      </c>
      <c r="AE1" s="1" t="inlineStr">
        <is>
          <t>Commentaire</t>
        </is>
      </c>
      <c r="AF1" s="1" t="inlineStr">
        <is>
          <t>Alerte DPE</t>
        </is>
      </c>
      <c r="AG1" s="1" t="inlineStr">
        <is>
          <t>Prélèvements sociaux</t>
        </is>
      </c>
    </row>
    <row r="2">
      <c r="A2" s="2" t="inlineStr">
        <is>
          <t>BIEN-001</t>
        </is>
      </c>
      <c r="B2" s="3" t="inlineStr">
        <is>
          <t>Camille Durand</t>
        </is>
      </c>
      <c r="C2" s="4" t="inlineStr"/>
      <c r="D2" s="3" t="inlineStr">
        <is>
          <t>12 rue de la République</t>
        </is>
      </c>
      <c r="E2" s="3" t="inlineStr">
        <is>
          <t>Lyon</t>
        </is>
      </c>
      <c r="F2" s="2" t="inlineStr">
        <is>
          <t>69002</t>
        </is>
      </c>
      <c r="G2" s="3" t="inlineStr">
        <is>
          <t>T2</t>
        </is>
      </c>
      <c r="H2" s="3" t="inlineStr">
        <is>
          <t>Régime réel</t>
        </is>
      </c>
      <c r="I2" s="3" t="inlineStr">
        <is>
          <t>Loué</t>
        </is>
      </c>
      <c r="J2" s="36" t="n">
        <v>46037</v>
      </c>
      <c r="K2" s="6" t="n">
        <v>215000</v>
      </c>
      <c r="L2" s="6" t="n">
        <v>16125</v>
      </c>
      <c r="M2" s="6" t="n">
        <v>12000</v>
      </c>
      <c r="N2" s="6" t="n">
        <v>0</v>
      </c>
      <c r="O2" s="7">
        <f>IF(A2="","",SUM(K2:N2))</f>
        <v/>
      </c>
      <c r="P2" s="6" t="n">
        <v>950</v>
      </c>
      <c r="Q2" s="6" t="n">
        <v>90</v>
      </c>
      <c r="R2" s="6" t="n">
        <v>55</v>
      </c>
      <c r="S2" s="6" t="n">
        <v>1150</v>
      </c>
      <c r="T2" s="6" t="n">
        <v>160</v>
      </c>
      <c r="U2" s="6" t="n">
        <v>0</v>
      </c>
      <c r="V2" s="6" t="n">
        <v>920</v>
      </c>
      <c r="W2" s="8" t="n">
        <v>0.035</v>
      </c>
      <c r="X2" s="6" t="n">
        <v>171000</v>
      </c>
      <c r="Y2" s="9">
        <f>IF(A2="","",IFERROR(P2*12/O2,0))</f>
        <v/>
      </c>
      <c r="Z2" s="9">
        <f>IF(A2="","",IFERROR((P2*12-R2-S2-T2-U2)/O2,0))</f>
        <v/>
      </c>
      <c r="AA2" s="7">
        <f>IF(A2="","",P2+Q2-R2-S2/12-T2/12-U2/12-V2)</f>
        <v/>
      </c>
      <c r="AB2" s="7">
        <f>IF(A2="","",AA2*12)</f>
        <v/>
      </c>
      <c r="AC2" s="3" t="inlineStr">
        <is>
          <t>C</t>
        </is>
      </c>
      <c r="AD2" s="36" t="n">
        <v>46280</v>
      </c>
      <c r="AE2" s="3" t="inlineStr">
        <is>
          <t>Dépôt de garantie : 1 mois de loyer hors charges. Location nue.</t>
        </is>
      </c>
      <c r="AF2" s="10">
        <f>IF(AC2="","",IF(AC2="F","Alerte rénovation énergétique",IF(AC2="G","Interdiction progressive de location","Conforme")))</f>
        <v/>
      </c>
      <c r="AG2" s="9">
        <f>IF(H2="","",IFERROR(VLOOKUP(H2,'Paramètres'!$A$12:$B$14,2,FALSE),0))</f>
        <v/>
      </c>
    </row>
    <row r="3">
      <c r="A3" s="2" t="inlineStr">
        <is>
          <t>BIEN-002</t>
        </is>
      </c>
      <c r="B3" s="3" t="inlineStr">
        <is>
          <t>Julien Moreau</t>
        </is>
      </c>
      <c r="C3" s="4" t="inlineStr"/>
      <c r="D3" s="3" t="inlineStr">
        <is>
          <t>8 avenue Victor Hugo</t>
        </is>
      </c>
      <c r="E3" s="3" t="inlineStr">
        <is>
          <t>Paris</t>
        </is>
      </c>
      <c r="F3" s="2" t="inlineStr">
        <is>
          <t>75116</t>
        </is>
      </c>
      <c r="G3" s="3" t="inlineStr">
        <is>
          <t>Studio</t>
        </is>
      </c>
      <c r="H3" s="3" t="inlineStr">
        <is>
          <t>LMNP</t>
        </is>
      </c>
      <c r="I3" s="3" t="inlineStr">
        <is>
          <t>Loué</t>
        </is>
      </c>
      <c r="J3" s="36" t="n">
        <v>46063</v>
      </c>
      <c r="K3" s="6" t="n">
        <v>320000</v>
      </c>
      <c r="L3" s="6" t="n">
        <v>24000</v>
      </c>
      <c r="M3" s="6" t="n">
        <v>16000</v>
      </c>
      <c r="N3" s="6" t="n">
        <v>10000</v>
      </c>
      <c r="O3" s="11">
        <f>IF(A3="","",SUM(K3:N3))</f>
        <v/>
      </c>
      <c r="P3" s="6" t="n">
        <v>1200</v>
      </c>
      <c r="Q3" s="6" t="n">
        <v>120</v>
      </c>
      <c r="R3" s="6" t="n">
        <v>75</v>
      </c>
      <c r="S3" s="6" t="n">
        <v>1400</v>
      </c>
      <c r="T3" s="6" t="n">
        <v>200</v>
      </c>
      <c r="U3" s="6" t="n">
        <v>900</v>
      </c>
      <c r="V3" s="6" t="n">
        <v>1440</v>
      </c>
      <c r="W3" s="8" t="n">
        <v>0.036</v>
      </c>
      <c r="X3" s="6" t="n">
        <v>248000</v>
      </c>
      <c r="Y3" s="12">
        <f>IF(A3="","",IFERROR(P3*12/O3,0))</f>
        <v/>
      </c>
      <c r="Z3" s="12">
        <f>IF(A3="","",IFERROR((P3*12-R3-S3-T3-U3)/O3,0))</f>
        <v/>
      </c>
      <c r="AA3" s="11">
        <f>IF(A3="","",P3+Q3-R3-S3/12-T3/12-U3/12-V3)</f>
        <v/>
      </c>
      <c r="AB3" s="11">
        <f>IF(A3="","",AA3*12)</f>
        <v/>
      </c>
      <c r="AC3" s="3" t="inlineStr">
        <is>
          <t>D</t>
        </is>
      </c>
      <c r="AD3" s="36" t="n">
        <v>46285</v>
      </c>
      <c r="AE3" s="3" t="inlineStr">
        <is>
          <t>Dépôt de garantie : 2 mois de loyer hors charges. Location meublée.</t>
        </is>
      </c>
      <c r="AF3" s="13">
        <f>IF(AC3="","",IF(AC3="F","Alerte rénovation énergétique",IF(AC3="G","Interdiction progressive de location","Conforme")))</f>
        <v/>
      </c>
      <c r="AG3" s="12">
        <f>IF(H3="","",IFERROR(VLOOKUP(H3,'Paramètres'!$A$12:$B$14,2,FALSE),0))</f>
        <v/>
      </c>
    </row>
    <row r="4">
      <c r="A4" s="2" t="inlineStr">
        <is>
          <t>BIEN-003</t>
        </is>
      </c>
      <c r="B4" s="3" t="inlineStr">
        <is>
          <t>Sophie Lefèvre - SCI</t>
        </is>
      </c>
      <c r="C4" s="4" t="inlineStr">
        <is>
          <t>12345678901234</t>
        </is>
      </c>
      <c r="D4" s="3" t="inlineStr">
        <is>
          <t>24 cours Gambetta</t>
        </is>
      </c>
      <c r="E4" s="3" t="inlineStr">
        <is>
          <t>Bordeaux</t>
        </is>
      </c>
      <c r="F4" s="2" t="inlineStr">
        <is>
          <t>33000</t>
        </is>
      </c>
      <c r="G4" s="3" t="inlineStr">
        <is>
          <t>T2</t>
        </is>
      </c>
      <c r="H4" s="3" t="inlineStr">
        <is>
          <t>Micro-foncier</t>
        </is>
      </c>
      <c r="I4" s="3" t="inlineStr">
        <is>
          <t>Loué</t>
        </is>
      </c>
      <c r="J4" s="36" t="n">
        <v>46086</v>
      </c>
      <c r="K4" s="6" t="n">
        <v>198000</v>
      </c>
      <c r="L4" s="6" t="n">
        <v>14850</v>
      </c>
      <c r="M4" s="6" t="n">
        <v>8000</v>
      </c>
      <c r="N4" s="6" t="n">
        <v>0</v>
      </c>
      <c r="O4" s="7">
        <f>IF(A4="","",SUM(K4:N4))</f>
        <v/>
      </c>
      <c r="P4" s="6" t="n">
        <v>820</v>
      </c>
      <c r="Q4" s="6" t="n">
        <v>80</v>
      </c>
      <c r="R4" s="6" t="n">
        <v>48</v>
      </c>
      <c r="S4" s="6" t="n">
        <v>980</v>
      </c>
      <c r="T4" s="6" t="n">
        <v>145</v>
      </c>
      <c r="U4" s="6" t="n">
        <v>0</v>
      </c>
      <c r="V4" s="6" t="n">
        <v>785</v>
      </c>
      <c r="W4" s="8" t="n">
        <v>0.034</v>
      </c>
      <c r="X4" s="6" t="n">
        <v>154500</v>
      </c>
      <c r="Y4" s="9">
        <f>IF(A4="","",IFERROR(P4*12/O4,0))</f>
        <v/>
      </c>
      <c r="Z4" s="9">
        <f>IF(A4="","",IFERROR((P4*12-R4-S4-T4-U4)/O4,0))</f>
        <v/>
      </c>
      <c r="AA4" s="7">
        <f>IF(A4="","",P4+Q4-R4-S4/12-T4/12-U4/12-V4)</f>
        <v/>
      </c>
      <c r="AB4" s="7">
        <f>IF(A4="","",AA4*12)</f>
        <v/>
      </c>
      <c r="AC4" s="3" t="inlineStr">
        <is>
          <t>E</t>
        </is>
      </c>
      <c r="AD4" s="36" t="n">
        <v>46264</v>
      </c>
      <c r="AE4" s="3" t="inlineStr">
        <is>
          <t>Dépôt de garantie : 1 mois de loyer hors charges. Bail d’habitation.</t>
        </is>
      </c>
      <c r="AF4" s="10">
        <f>IF(AC4="","",IF(AC4="F","Alerte rénovation énergétique",IF(AC4="G","Interdiction progressive de location","Conforme")))</f>
        <v/>
      </c>
      <c r="AG4" s="9">
        <f>IF(H4="","",IFERROR(VLOOKUP(H4,'Paramètres'!$A$12:$B$14,2,FALSE),0))</f>
        <v/>
      </c>
    </row>
    <row r="5">
      <c r="A5" s="2" t="inlineStr">
        <is>
          <t>BIEN-004</t>
        </is>
      </c>
      <c r="B5" s="3" t="inlineStr">
        <is>
          <t>Thomas Bernard - SCI</t>
        </is>
      </c>
      <c r="C5" s="4" t="inlineStr">
        <is>
          <t>23456789012345</t>
        </is>
      </c>
      <c r="D5" s="3" t="inlineStr">
        <is>
          <t>6 rue du Maréchal Foch</t>
        </is>
      </c>
      <c r="E5" s="3" t="inlineStr">
        <is>
          <t>Nantes</t>
        </is>
      </c>
      <c r="F5" s="2" t="inlineStr">
        <is>
          <t>44000</t>
        </is>
      </c>
      <c r="G5" s="3" t="inlineStr">
        <is>
          <t>T3</t>
        </is>
      </c>
      <c r="H5" s="3" t="inlineStr">
        <is>
          <t>Régime réel</t>
        </is>
      </c>
      <c r="I5" s="3" t="inlineStr">
        <is>
          <t>Vacant</t>
        </is>
      </c>
      <c r="J5" s="36" t="n">
        <v>46130</v>
      </c>
      <c r="K5" s="6" t="n">
        <v>245000</v>
      </c>
      <c r="L5" s="6" t="n">
        <v>18375</v>
      </c>
      <c r="M5" s="6" t="n">
        <v>22000</v>
      </c>
      <c r="N5" s="6" t="n">
        <v>0</v>
      </c>
      <c r="O5" s="11">
        <f>IF(A5="","",SUM(K5:N5))</f>
        <v/>
      </c>
      <c r="P5" s="6" t="n">
        <v>1050</v>
      </c>
      <c r="Q5" s="6" t="n">
        <v>110</v>
      </c>
      <c r="R5" s="6" t="n">
        <v>72</v>
      </c>
      <c r="S5" s="6" t="n">
        <v>1320</v>
      </c>
      <c r="T5" s="6" t="n">
        <v>175</v>
      </c>
      <c r="U5" s="6" t="n">
        <v>0</v>
      </c>
      <c r="V5" s="6" t="n">
        <v>1050</v>
      </c>
      <c r="W5" s="8" t="n">
        <v>0.035</v>
      </c>
      <c r="X5" s="6" t="n">
        <v>196000</v>
      </c>
      <c r="Y5" s="12">
        <f>IF(A5="","",IFERROR(P5*12/O5,0))</f>
        <v/>
      </c>
      <c r="Z5" s="12">
        <f>IF(A5="","",IFERROR((P5*12-R5-S5-T5-U5)/O5,0))</f>
        <v/>
      </c>
      <c r="AA5" s="11">
        <f>IF(A5="","",P5+Q5-R5-S5/12-T5/12-U5/12-V5)</f>
        <v/>
      </c>
      <c r="AB5" s="11">
        <f>IF(A5="","",AA5*12)</f>
        <v/>
      </c>
      <c r="AC5" s="3" t="inlineStr">
        <is>
          <t>F</t>
        </is>
      </c>
      <c r="AD5" s="36" t="n">
        <v>46275</v>
      </c>
      <c r="AE5" s="3" t="inlineStr">
        <is>
          <t>Dépôt de garantie prévu : 1 mois de loyer hors charges. Remise en location en cours.</t>
        </is>
      </c>
      <c r="AF5" s="13">
        <f>IF(AC5="","",IF(AC5="F","Alerte rénovation énergétique",IF(AC5="G","Interdiction progressive de location","Conforme")))</f>
        <v/>
      </c>
      <c r="AG5" s="12">
        <f>IF(H5="","",IFERROR(VLOOKUP(H5,'Paramètres'!$A$12:$B$14,2,FALSE),0))</f>
        <v/>
      </c>
    </row>
    <row r="6">
      <c r="A6" s="2" t="inlineStr">
        <is>
          <t>BIEN-005</t>
        </is>
      </c>
      <c r="B6" s="3" t="inlineStr">
        <is>
          <t>Léa Martin</t>
        </is>
      </c>
      <c r="C6" s="4" t="inlineStr"/>
      <c r="D6" s="3" t="inlineStr">
        <is>
          <t>15 boulevard de la Liberté</t>
        </is>
      </c>
      <c r="E6" s="3" t="inlineStr">
        <is>
          <t>Lille</t>
        </is>
      </c>
      <c r="F6" s="2" t="inlineStr">
        <is>
          <t>59000</t>
        </is>
      </c>
      <c r="G6" s="3" t="inlineStr">
        <is>
          <t>T2</t>
        </is>
      </c>
      <c r="H6" s="3" t="inlineStr">
        <is>
          <t>Régime réel</t>
        </is>
      </c>
      <c r="I6" s="3" t="inlineStr">
        <is>
          <t>Loué</t>
        </is>
      </c>
      <c r="J6" s="36" t="n">
        <v>46154</v>
      </c>
      <c r="K6" s="6" t="n">
        <v>185000</v>
      </c>
      <c r="L6" s="6" t="n">
        <v>13875</v>
      </c>
      <c r="M6" s="6" t="n">
        <v>6500</v>
      </c>
      <c r="N6" s="6" t="n">
        <v>0</v>
      </c>
      <c r="O6" s="7">
        <f>IF(A6="","",SUM(K6:N6))</f>
        <v/>
      </c>
      <c r="P6" s="6" t="n">
        <v>780</v>
      </c>
      <c r="Q6" s="6" t="n">
        <v>75</v>
      </c>
      <c r="R6" s="6" t="n">
        <v>42</v>
      </c>
      <c r="S6" s="6" t="n">
        <v>890</v>
      </c>
      <c r="T6" s="6" t="n">
        <v>135</v>
      </c>
      <c r="U6" s="6" t="n">
        <v>0</v>
      </c>
      <c r="V6" s="6" t="n">
        <v>690</v>
      </c>
      <c r="W6" s="8" t="n">
        <v>0.033</v>
      </c>
      <c r="X6" s="6" t="n">
        <v>139000</v>
      </c>
      <c r="Y6" s="9">
        <f>IF(A6="","",IFERROR(P6*12/O6,0))</f>
        <v/>
      </c>
      <c r="Z6" s="9">
        <f>IF(A6="","",IFERROR((P6*12-R6-S6-T6-U6)/O6,0))</f>
        <v/>
      </c>
      <c r="AA6" s="7">
        <f>IF(A6="","",P6+Q6-R6-S6/12-T6/12-U6/12-V6)</f>
        <v/>
      </c>
      <c r="AB6" s="7">
        <f>IF(A6="","",AA6*12)</f>
        <v/>
      </c>
      <c r="AC6" s="3" t="inlineStr">
        <is>
          <t>C</t>
        </is>
      </c>
      <c r="AD6" s="36" t="n">
        <v>46270</v>
      </c>
      <c r="AE6" s="3" t="inlineStr">
        <is>
          <t>Dépôt de garantie : 1 mois de loyer hors charges. Location nue.</t>
        </is>
      </c>
      <c r="AF6" s="10">
        <f>IF(AC6="","",IF(AC6="F","Alerte rénovation énergétique",IF(AC6="G","Interdiction progressive de location","Conforme")))</f>
        <v/>
      </c>
      <c r="AG6" s="9">
        <f>IF(H6="","",IFERROR(VLOOKUP(H6,'Paramètres'!$A$12:$B$14,2,FALSE),0))</f>
        <v/>
      </c>
    </row>
    <row r="7">
      <c r="A7" s="2" t="inlineStr">
        <is>
          <t>BIEN-006</t>
        </is>
      </c>
      <c r="B7" s="3" t="inlineStr">
        <is>
          <t>Nicolas Petit - SCI</t>
        </is>
      </c>
      <c r="C7" s="4" t="inlineStr">
        <is>
          <t>34567890123456</t>
        </is>
      </c>
      <c r="D7" s="3" t="inlineStr">
        <is>
          <t>3 rue Alsace-Lorraine</t>
        </is>
      </c>
      <c r="E7" s="3" t="inlineStr">
        <is>
          <t>Toulouse</t>
        </is>
      </c>
      <c r="F7" s="2" t="inlineStr">
        <is>
          <t>31000</t>
        </is>
      </c>
      <c r="G7" s="3" t="inlineStr">
        <is>
          <t>Studio</t>
        </is>
      </c>
      <c r="H7" s="3" t="inlineStr">
        <is>
          <t>LMNP</t>
        </is>
      </c>
      <c r="I7" s="3" t="inlineStr">
        <is>
          <t>Loué</t>
        </is>
      </c>
      <c r="J7" s="36" t="n">
        <v>46181</v>
      </c>
      <c r="K7" s="6" t="n">
        <v>178000</v>
      </c>
      <c r="L7" s="6" t="n">
        <v>13350</v>
      </c>
      <c r="M7" s="6" t="n">
        <v>9500</v>
      </c>
      <c r="N7" s="6" t="n">
        <v>7000</v>
      </c>
      <c r="O7" s="11">
        <f>IF(A7="","",SUM(K7:N7))</f>
        <v/>
      </c>
      <c r="P7" s="6" t="n">
        <v>720</v>
      </c>
      <c r="Q7" s="6" t="n">
        <v>70</v>
      </c>
      <c r="R7" s="6" t="n">
        <v>40</v>
      </c>
      <c r="S7" s="6" t="n">
        <v>760</v>
      </c>
      <c r="T7" s="6" t="n">
        <v>125</v>
      </c>
      <c r="U7" s="6" t="n">
        <v>540</v>
      </c>
      <c r="V7" s="6" t="n">
        <v>720</v>
      </c>
      <c r="W7" s="8" t="n">
        <v>0.036</v>
      </c>
      <c r="X7" s="6" t="n">
        <v>142000</v>
      </c>
      <c r="Y7" s="12">
        <f>IF(A7="","",IFERROR(P7*12/O7,0))</f>
        <v/>
      </c>
      <c r="Z7" s="12">
        <f>IF(A7="","",IFERROR((P7*12-R7-S7-T7-U7)/O7,0))</f>
        <v/>
      </c>
      <c r="AA7" s="11">
        <f>IF(A7="","",P7+Q7-R7-S7/12-T7/12-U7/12-V7)</f>
        <v/>
      </c>
      <c r="AB7" s="11">
        <f>IF(A7="","",AA7*12)</f>
        <v/>
      </c>
      <c r="AC7" s="3" t="inlineStr">
        <is>
          <t>G</t>
        </is>
      </c>
      <c r="AD7" s="36" t="n">
        <v>46252</v>
      </c>
      <c r="AE7" s="3" t="inlineStr">
        <is>
          <t>Dépôt de garantie : 2 mois de loyer hors charges. Prévoir analyse rénovation énergétique.</t>
        </is>
      </c>
      <c r="AF7" s="13">
        <f>IF(AC7="","",IF(AC7="F","Alerte rénovation énergétique",IF(AC7="G","Interdiction progressive de location","Conforme")))</f>
        <v/>
      </c>
      <c r="AG7" s="12">
        <f>IF(H7="","",IFERROR(VLOOKUP(H7,'Paramètres'!$A$12:$B$14,2,FALSE),0))</f>
        <v/>
      </c>
    </row>
    <row r="8">
      <c r="A8" s="2" t="inlineStr">
        <is>
          <t>BIEN-007</t>
        </is>
      </c>
      <c r="B8" s="3" t="inlineStr">
        <is>
          <t>Émilie Rousseau</t>
        </is>
      </c>
      <c r="C8" s="4" t="inlineStr"/>
      <c r="D8" s="3" t="inlineStr">
        <is>
          <t>41 rue Paradis</t>
        </is>
      </c>
      <c r="E8" s="3" t="inlineStr">
        <is>
          <t>Marseille</t>
        </is>
      </c>
      <c r="F8" s="2" t="inlineStr">
        <is>
          <t>13001</t>
        </is>
      </c>
      <c r="G8" s="3" t="inlineStr">
        <is>
          <t>T2</t>
        </is>
      </c>
      <c r="H8" s="3" t="inlineStr">
        <is>
          <t>Micro-foncier</t>
        </is>
      </c>
      <c r="I8" s="3" t="inlineStr">
        <is>
          <t>Loué</t>
        </is>
      </c>
      <c r="J8" s="36" t="n">
        <v>46225</v>
      </c>
      <c r="K8" s="6" t="n">
        <v>210000</v>
      </c>
      <c r="L8" s="6" t="n">
        <v>15750</v>
      </c>
      <c r="M8" s="6" t="n">
        <v>14000</v>
      </c>
      <c r="N8" s="6" t="n">
        <v>0</v>
      </c>
      <c r="O8" s="7">
        <f>IF(A8="","",SUM(K8:N8))</f>
        <v/>
      </c>
      <c r="P8" s="6" t="n">
        <v>890</v>
      </c>
      <c r="Q8" s="6" t="n">
        <v>95</v>
      </c>
      <c r="R8" s="6" t="n">
        <v>60</v>
      </c>
      <c r="S8" s="6" t="n">
        <v>1120</v>
      </c>
      <c r="T8" s="6" t="n">
        <v>155</v>
      </c>
      <c r="U8" s="6" t="n">
        <v>0</v>
      </c>
      <c r="V8" s="6" t="n">
        <v>860</v>
      </c>
      <c r="W8" s="8" t="n">
        <v>0.035</v>
      </c>
      <c r="X8" s="6" t="n">
        <v>167000</v>
      </c>
      <c r="Y8" s="9">
        <f>IF(A8="","",IFERROR(P8*12/O8,0))</f>
        <v/>
      </c>
      <c r="Z8" s="9">
        <f>IF(A8="","",IFERROR((P8*12-R8-S8-T8-U8)/O8,0))</f>
        <v/>
      </c>
      <c r="AA8" s="7">
        <f>IF(A8="","",P8+Q8-R8-S8/12-T8/12-U8/12-V8)</f>
        <v/>
      </c>
      <c r="AB8" s="7">
        <f>IF(A8="","",AA8*12)</f>
        <v/>
      </c>
      <c r="AC8" s="3" t="inlineStr">
        <is>
          <t>F</t>
        </is>
      </c>
      <c r="AD8" s="36" t="n">
        <v>46277</v>
      </c>
      <c r="AE8" s="3" t="inlineStr">
        <is>
          <t>Dépôt de garantie : 1 mois de loyer hors charges. Étude travaux recommandée.</t>
        </is>
      </c>
      <c r="AF8" s="10">
        <f>IF(AC8="","",IF(AC8="F","Alerte rénovation énergétique",IF(AC8="G","Interdiction progressive de location","Conforme")))</f>
        <v/>
      </c>
      <c r="AG8" s="9">
        <f>IF(H8="","",IFERROR(VLOOKUP(H8,'Paramètres'!$A$12:$B$14,2,FALSE),0))</f>
        <v/>
      </c>
    </row>
    <row r="9">
      <c r="A9" s="2" t="inlineStr">
        <is>
          <t>BIEN-008</t>
        </is>
      </c>
      <c r="B9" s="3" t="inlineStr">
        <is>
          <t>Antoine Garcia - SCI</t>
        </is>
      </c>
      <c r="C9" s="4" t="inlineStr">
        <is>
          <t>45678901234567</t>
        </is>
      </c>
      <c r="D9" s="3" t="inlineStr">
        <is>
          <t>9 rue Sainte-Catherine</t>
        </is>
      </c>
      <c r="E9" s="3" t="inlineStr">
        <is>
          <t>Strasbourg</t>
        </is>
      </c>
      <c r="F9" s="2" t="inlineStr">
        <is>
          <t>67000</t>
        </is>
      </c>
      <c r="G9" s="3" t="inlineStr">
        <is>
          <t>T3</t>
        </is>
      </c>
      <c r="H9" s="3" t="inlineStr">
        <is>
          <t>Régime réel</t>
        </is>
      </c>
      <c r="I9" s="3" t="inlineStr">
        <is>
          <t>Loué</t>
        </is>
      </c>
      <c r="J9" s="36" t="n">
        <v>46279</v>
      </c>
      <c r="K9" s="6" t="n">
        <v>265000</v>
      </c>
      <c r="L9" s="6" t="n">
        <v>19875</v>
      </c>
      <c r="M9" s="6" t="n">
        <v>18000</v>
      </c>
      <c r="N9" s="6" t="n">
        <v>0</v>
      </c>
      <c r="O9" s="11">
        <f>IF(A9="","",SUM(K9:N9))</f>
        <v/>
      </c>
      <c r="P9" s="6" t="n">
        <v>1100</v>
      </c>
      <c r="Q9" s="6" t="n">
        <v>100</v>
      </c>
      <c r="R9" s="6" t="n">
        <v>68</v>
      </c>
      <c r="S9" s="6" t="n">
        <v>1280</v>
      </c>
      <c r="T9" s="6" t="n">
        <v>180</v>
      </c>
      <c r="U9" s="6" t="n">
        <v>0</v>
      </c>
      <c r="V9" s="6" t="n">
        <v>1130</v>
      </c>
      <c r="W9" s="8" t="n">
        <v>0.034</v>
      </c>
      <c r="X9" s="6" t="n">
        <v>212000</v>
      </c>
      <c r="Y9" s="12">
        <f>IF(A9="","",IFERROR(P9*12/O9,0))</f>
        <v/>
      </c>
      <c r="Z9" s="12">
        <f>IF(A9="","",IFERROR((P9*12-R9-S9-T9-U9)/O9,0))</f>
        <v/>
      </c>
      <c r="AA9" s="11">
        <f>IF(A9="","",P9+Q9-R9-S9/12-T9/12-U9/12-V9)</f>
        <v/>
      </c>
      <c r="AB9" s="11">
        <f>IF(A9="","",AA9*12)</f>
        <v/>
      </c>
      <c r="AC9" s="3" t="inlineStr">
        <is>
          <t>B</t>
        </is>
      </c>
      <c r="AD9" s="36" t="n">
        <v>46290</v>
      </c>
      <c r="AE9" s="3" t="inlineStr">
        <is>
          <t>Dépôt de garantie : 1 mois de loyer hors charges. Location nue.</t>
        </is>
      </c>
      <c r="AF9" s="13">
        <f>IF(AC9="","",IF(AC9="F","Alerte rénovation énergétique",IF(AC9="G","Interdiction progressive de location","Conforme")))</f>
        <v/>
      </c>
      <c r="AG9" s="12">
        <f>IF(H9="","",IFERROR(VLOOKUP(H9,'Paramètres'!$A$12:$B$14,2,FALSE),0))</f>
        <v/>
      </c>
    </row>
    <row r="10">
      <c r="A10" s="2" t="n"/>
      <c r="B10" s="3" t="n"/>
      <c r="C10" s="4" t="n"/>
      <c r="D10" s="3" t="n"/>
      <c r="E10" s="3" t="n"/>
      <c r="F10" s="2" t="n"/>
      <c r="G10" s="3" t="n"/>
      <c r="H10" s="3" t="n"/>
      <c r="I10" s="3" t="n"/>
      <c r="J10" s="36" t="n"/>
      <c r="K10" s="6" t="n"/>
      <c r="L10" s="6" t="n"/>
      <c r="M10" s="6" t="n"/>
      <c r="N10" s="6" t="n"/>
      <c r="O10" s="7">
        <f>IF(A10="","",SUM(K10:N10))</f>
        <v/>
      </c>
      <c r="P10" s="6" t="n"/>
      <c r="Q10" s="6" t="n"/>
      <c r="R10" s="6" t="n"/>
      <c r="S10" s="6" t="n"/>
      <c r="T10" s="6" t="n"/>
      <c r="U10" s="6" t="n"/>
      <c r="V10" s="6" t="n"/>
      <c r="W10" s="8" t="n"/>
      <c r="X10" s="6" t="n"/>
      <c r="Y10" s="9">
        <f>IF(A10="","",IFERROR(P10*12/O10,0))</f>
        <v/>
      </c>
      <c r="Z10" s="9">
        <f>IF(A10="","",IFERROR((P10*12-R10-S10-T10-U10)/O10,0))</f>
        <v/>
      </c>
      <c r="AA10" s="7">
        <f>IF(A10="","",P10+Q10-R10-S10/12-T10/12-U10/12-V10)</f>
        <v/>
      </c>
      <c r="AB10" s="7">
        <f>IF(A10="","",AA10*12)</f>
        <v/>
      </c>
      <c r="AC10" s="3" t="n"/>
      <c r="AD10" s="36" t="n"/>
      <c r="AE10" s="3" t="n"/>
      <c r="AF10" s="10">
        <f>IF(AC10="","",IF(AC10="F","Alerte rénovation énergétique",IF(AC10="G","Interdiction progressive de location","Conforme")))</f>
        <v/>
      </c>
      <c r="AG10" s="9">
        <f>IF(H10="","",IFERROR(VLOOKUP(H10,'Paramètres'!$A$12:$B$14,2,FALSE),0))</f>
        <v/>
      </c>
    </row>
    <row r="11">
      <c r="A11" s="2" t="n"/>
      <c r="B11" s="3" t="n"/>
      <c r="C11" s="4" t="n"/>
      <c r="D11" s="3" t="n"/>
      <c r="E11" s="3" t="n"/>
      <c r="F11" s="2" t="n"/>
      <c r="G11" s="3" t="n"/>
      <c r="H11" s="3" t="n"/>
      <c r="I11" s="3" t="n"/>
      <c r="J11" s="36" t="n"/>
      <c r="K11" s="6" t="n"/>
      <c r="L11" s="6" t="n"/>
      <c r="M11" s="6" t="n"/>
      <c r="N11" s="6" t="n"/>
      <c r="O11" s="11">
        <f>IF(A11="","",SUM(K11:N11))</f>
        <v/>
      </c>
      <c r="P11" s="6" t="n"/>
      <c r="Q11" s="6" t="n"/>
      <c r="R11" s="6" t="n"/>
      <c r="S11" s="6" t="n"/>
      <c r="T11" s="6" t="n"/>
      <c r="U11" s="6" t="n"/>
      <c r="V11" s="6" t="n"/>
      <c r="W11" s="8" t="n"/>
      <c r="X11" s="6" t="n"/>
      <c r="Y11" s="12">
        <f>IF(A11="","",IFERROR(P11*12/O11,0))</f>
        <v/>
      </c>
      <c r="Z11" s="12">
        <f>IF(A11="","",IFERROR((P11*12-R11-S11-T11-U11)/O11,0))</f>
        <v/>
      </c>
      <c r="AA11" s="11">
        <f>IF(A11="","",P11+Q11-R11-S11/12-T11/12-U11/12-V11)</f>
        <v/>
      </c>
      <c r="AB11" s="11">
        <f>IF(A11="","",AA11*12)</f>
        <v/>
      </c>
      <c r="AC11" s="3" t="n"/>
      <c r="AD11" s="36" t="n"/>
      <c r="AE11" s="3" t="n"/>
      <c r="AF11" s="13">
        <f>IF(AC11="","",IF(AC11="F","Alerte rénovation énergétique",IF(AC11="G","Interdiction progressive de location","Conforme")))</f>
        <v/>
      </c>
      <c r="AG11" s="12">
        <f>IF(H11="","",IFERROR(VLOOKUP(H11,'Paramètres'!$A$12:$B$14,2,FALSE),0))</f>
        <v/>
      </c>
    </row>
    <row r="12">
      <c r="A12" s="2" t="n"/>
      <c r="B12" s="3" t="n"/>
      <c r="C12" s="4" t="n"/>
      <c r="D12" s="3" t="n"/>
      <c r="E12" s="3" t="n"/>
      <c r="F12" s="2" t="n"/>
      <c r="G12" s="3" t="n"/>
      <c r="H12" s="3" t="n"/>
      <c r="I12" s="3" t="n"/>
      <c r="J12" s="36" t="n"/>
      <c r="K12" s="6" t="n"/>
      <c r="L12" s="6" t="n"/>
      <c r="M12" s="6" t="n"/>
      <c r="N12" s="6" t="n"/>
      <c r="O12" s="7">
        <f>IF(A12="","",SUM(K12:N12))</f>
        <v/>
      </c>
      <c r="P12" s="6" t="n"/>
      <c r="Q12" s="6" t="n"/>
      <c r="R12" s="6" t="n"/>
      <c r="S12" s="6" t="n"/>
      <c r="T12" s="6" t="n"/>
      <c r="U12" s="6" t="n"/>
      <c r="V12" s="6" t="n"/>
      <c r="W12" s="8" t="n"/>
      <c r="X12" s="6" t="n"/>
      <c r="Y12" s="9">
        <f>IF(A12="","",IFERROR(P12*12/O12,0))</f>
        <v/>
      </c>
      <c r="Z12" s="9">
        <f>IF(A12="","",IFERROR((P12*12-R12-S12-T12-U12)/O12,0))</f>
        <v/>
      </c>
      <c r="AA12" s="7">
        <f>IF(A12="","",P12+Q12-R12-S12/12-T12/12-U12/12-V12)</f>
        <v/>
      </c>
      <c r="AB12" s="7">
        <f>IF(A12="","",AA12*12)</f>
        <v/>
      </c>
      <c r="AC12" s="3" t="n"/>
      <c r="AD12" s="36" t="n"/>
      <c r="AE12" s="3" t="n"/>
      <c r="AF12" s="10">
        <f>IF(AC12="","",IF(AC12="F","Alerte rénovation énergétique",IF(AC12="G","Interdiction progressive de location","Conforme")))</f>
        <v/>
      </c>
      <c r="AG12" s="9">
        <f>IF(H12="","",IFERROR(VLOOKUP(H12,'Paramètres'!$A$12:$B$14,2,FALSE),0))</f>
        <v/>
      </c>
    </row>
    <row r="13">
      <c r="A13" s="2" t="n"/>
      <c r="B13" s="3" t="n"/>
      <c r="C13" s="4" t="n"/>
      <c r="D13" s="3" t="n"/>
      <c r="E13" s="3" t="n"/>
      <c r="F13" s="2" t="n"/>
      <c r="G13" s="3" t="n"/>
      <c r="H13" s="3" t="n"/>
      <c r="I13" s="3" t="n"/>
      <c r="J13" s="36" t="n"/>
      <c r="K13" s="6" t="n"/>
      <c r="L13" s="6" t="n"/>
      <c r="M13" s="6" t="n"/>
      <c r="N13" s="6" t="n"/>
      <c r="O13" s="11">
        <f>IF(A13="","",SUM(K13:N13))</f>
        <v/>
      </c>
      <c r="P13" s="6" t="n"/>
      <c r="Q13" s="6" t="n"/>
      <c r="R13" s="6" t="n"/>
      <c r="S13" s="6" t="n"/>
      <c r="T13" s="6" t="n"/>
      <c r="U13" s="6" t="n"/>
      <c r="V13" s="6" t="n"/>
      <c r="W13" s="8" t="n"/>
      <c r="X13" s="6" t="n"/>
      <c r="Y13" s="12">
        <f>IF(A13="","",IFERROR(P13*12/O13,0))</f>
        <v/>
      </c>
      <c r="Z13" s="12">
        <f>IF(A13="","",IFERROR((P13*12-R13-S13-T13-U13)/O13,0))</f>
        <v/>
      </c>
      <c r="AA13" s="11">
        <f>IF(A13="","",P13+Q13-R13-S13/12-T13/12-U13/12-V13)</f>
        <v/>
      </c>
      <c r="AB13" s="11">
        <f>IF(A13="","",AA13*12)</f>
        <v/>
      </c>
      <c r="AC13" s="3" t="n"/>
      <c r="AD13" s="36" t="n"/>
      <c r="AE13" s="3" t="n"/>
      <c r="AF13" s="13">
        <f>IF(AC13="","",IF(AC13="F","Alerte rénovation énergétique",IF(AC13="G","Interdiction progressive de location","Conforme")))</f>
        <v/>
      </c>
      <c r="AG13" s="12">
        <f>IF(H13="","",IFERROR(VLOOKUP(H13,'Paramètres'!$A$12:$B$14,2,FALSE),0))</f>
        <v/>
      </c>
    </row>
    <row r="14">
      <c r="A14" s="2" t="n"/>
      <c r="B14" s="3" t="n"/>
      <c r="C14" s="4" t="n"/>
      <c r="D14" s="3" t="n"/>
      <c r="E14" s="3" t="n"/>
      <c r="F14" s="2" t="n"/>
      <c r="G14" s="3" t="n"/>
      <c r="H14" s="3" t="n"/>
      <c r="I14" s="3" t="n"/>
      <c r="J14" s="36" t="n"/>
      <c r="K14" s="6" t="n"/>
      <c r="L14" s="6" t="n"/>
      <c r="M14" s="6" t="n"/>
      <c r="N14" s="6" t="n"/>
      <c r="O14" s="7">
        <f>IF(A14="","",SUM(K14:N14))</f>
        <v/>
      </c>
      <c r="P14" s="6" t="n"/>
      <c r="Q14" s="6" t="n"/>
      <c r="R14" s="6" t="n"/>
      <c r="S14" s="6" t="n"/>
      <c r="T14" s="6" t="n"/>
      <c r="U14" s="6" t="n"/>
      <c r="V14" s="6" t="n"/>
      <c r="W14" s="8" t="n"/>
      <c r="X14" s="6" t="n"/>
      <c r="Y14" s="9">
        <f>IF(A14="","",IFERROR(P14*12/O14,0))</f>
        <v/>
      </c>
      <c r="Z14" s="9">
        <f>IF(A14="","",IFERROR((P14*12-R14-S14-T14-U14)/O14,0))</f>
        <v/>
      </c>
      <c r="AA14" s="7">
        <f>IF(A14="","",P14+Q14-R14-S14/12-T14/12-U14/12-V14)</f>
        <v/>
      </c>
      <c r="AB14" s="7">
        <f>IF(A14="","",AA14*12)</f>
        <v/>
      </c>
      <c r="AC14" s="3" t="n"/>
      <c r="AD14" s="36" t="n"/>
      <c r="AE14" s="3" t="n"/>
      <c r="AF14" s="10">
        <f>IF(AC14="","",IF(AC14="F","Alerte rénovation énergétique",IF(AC14="G","Interdiction progressive de location","Conforme")))</f>
        <v/>
      </c>
      <c r="AG14" s="9">
        <f>IF(H14="","",IFERROR(VLOOKUP(H14,'Paramètres'!$A$12:$B$14,2,FALSE),0))</f>
        <v/>
      </c>
    </row>
    <row r="15">
      <c r="A15" s="2" t="n"/>
      <c r="B15" s="3" t="n"/>
      <c r="C15" s="4" t="n"/>
      <c r="D15" s="3" t="n"/>
      <c r="E15" s="3" t="n"/>
      <c r="F15" s="2" t="n"/>
      <c r="G15" s="3" t="n"/>
      <c r="H15" s="3" t="n"/>
      <c r="I15" s="3" t="n"/>
      <c r="J15" s="36" t="n"/>
      <c r="K15" s="6" t="n"/>
      <c r="L15" s="6" t="n"/>
      <c r="M15" s="6" t="n"/>
      <c r="N15" s="6" t="n"/>
      <c r="O15" s="11">
        <f>IF(A15="","",SUM(K15:N15))</f>
        <v/>
      </c>
      <c r="P15" s="6" t="n"/>
      <c r="Q15" s="6" t="n"/>
      <c r="R15" s="6" t="n"/>
      <c r="S15" s="6" t="n"/>
      <c r="T15" s="6" t="n"/>
      <c r="U15" s="6" t="n"/>
      <c r="V15" s="6" t="n"/>
      <c r="W15" s="8" t="n"/>
      <c r="X15" s="6" t="n"/>
      <c r="Y15" s="12">
        <f>IF(A15="","",IFERROR(P15*12/O15,0))</f>
        <v/>
      </c>
      <c r="Z15" s="12">
        <f>IF(A15="","",IFERROR((P15*12-R15-S15-T15-U15)/O15,0))</f>
        <v/>
      </c>
      <c r="AA15" s="11">
        <f>IF(A15="","",P15+Q15-R15-S15/12-T15/12-U15/12-V15)</f>
        <v/>
      </c>
      <c r="AB15" s="11">
        <f>IF(A15="","",AA15*12)</f>
        <v/>
      </c>
      <c r="AC15" s="3" t="n"/>
      <c r="AD15" s="36" t="n"/>
      <c r="AE15" s="3" t="n"/>
      <c r="AF15" s="13">
        <f>IF(AC15="","",IF(AC15="F","Alerte rénovation énergétique",IF(AC15="G","Interdiction progressive de location","Conforme")))</f>
        <v/>
      </c>
      <c r="AG15" s="12">
        <f>IF(H15="","",IFERROR(VLOOKUP(H15,'Paramètres'!$A$12:$B$14,2,FALSE),0))</f>
        <v/>
      </c>
    </row>
    <row r="16">
      <c r="A16" s="2" t="n"/>
      <c r="B16" s="3" t="n"/>
      <c r="C16" s="4" t="n"/>
      <c r="D16" s="3" t="n"/>
      <c r="E16" s="3" t="n"/>
      <c r="F16" s="2" t="n"/>
      <c r="G16" s="3" t="n"/>
      <c r="H16" s="3" t="n"/>
      <c r="I16" s="3" t="n"/>
      <c r="J16" s="36" t="n"/>
      <c r="K16" s="6" t="n"/>
      <c r="L16" s="6" t="n"/>
      <c r="M16" s="6" t="n"/>
      <c r="N16" s="6" t="n"/>
      <c r="O16" s="7">
        <f>IF(A16="","",SUM(K16:N16))</f>
        <v/>
      </c>
      <c r="P16" s="6" t="n"/>
      <c r="Q16" s="6" t="n"/>
      <c r="R16" s="6" t="n"/>
      <c r="S16" s="6" t="n"/>
      <c r="T16" s="6" t="n"/>
      <c r="U16" s="6" t="n"/>
      <c r="V16" s="6" t="n"/>
      <c r="W16" s="8" t="n"/>
      <c r="X16" s="6" t="n"/>
      <c r="Y16" s="9">
        <f>IF(A16="","",IFERROR(P16*12/O16,0))</f>
        <v/>
      </c>
      <c r="Z16" s="9">
        <f>IF(A16="","",IFERROR((P16*12-R16-S16-T16-U16)/O16,0))</f>
        <v/>
      </c>
      <c r="AA16" s="7">
        <f>IF(A16="","",P16+Q16-R16-S16/12-T16/12-U16/12-V16)</f>
        <v/>
      </c>
      <c r="AB16" s="7">
        <f>IF(A16="","",AA16*12)</f>
        <v/>
      </c>
      <c r="AC16" s="3" t="n"/>
      <c r="AD16" s="36" t="n"/>
      <c r="AE16" s="3" t="n"/>
      <c r="AF16" s="10">
        <f>IF(AC16="","",IF(AC16="F","Alerte rénovation énergétique",IF(AC16="G","Interdiction progressive de location","Conforme")))</f>
        <v/>
      </c>
      <c r="AG16" s="9">
        <f>IF(H16="","",IFERROR(VLOOKUP(H16,'Paramètres'!$A$12:$B$14,2,FALSE),0))</f>
        <v/>
      </c>
    </row>
    <row r="17">
      <c r="A17" s="2" t="n"/>
      <c r="B17" s="3" t="n"/>
      <c r="C17" s="4" t="n"/>
      <c r="D17" s="3" t="n"/>
      <c r="E17" s="3" t="n"/>
      <c r="F17" s="2" t="n"/>
      <c r="G17" s="3" t="n"/>
      <c r="H17" s="3" t="n"/>
      <c r="I17" s="3" t="n"/>
      <c r="J17" s="36" t="n"/>
      <c r="K17" s="6" t="n"/>
      <c r="L17" s="6" t="n"/>
      <c r="M17" s="6" t="n"/>
      <c r="N17" s="6" t="n"/>
      <c r="O17" s="11">
        <f>IF(A17="","",SUM(K17:N17))</f>
        <v/>
      </c>
      <c r="P17" s="6" t="n"/>
      <c r="Q17" s="6" t="n"/>
      <c r="R17" s="6" t="n"/>
      <c r="S17" s="6" t="n"/>
      <c r="T17" s="6" t="n"/>
      <c r="U17" s="6" t="n"/>
      <c r="V17" s="6" t="n"/>
      <c r="W17" s="8" t="n"/>
      <c r="X17" s="6" t="n"/>
      <c r="Y17" s="12">
        <f>IF(A17="","",IFERROR(P17*12/O17,0))</f>
        <v/>
      </c>
      <c r="Z17" s="12">
        <f>IF(A17="","",IFERROR((P17*12-R17-S17-T17-U17)/O17,0))</f>
        <v/>
      </c>
      <c r="AA17" s="11">
        <f>IF(A17="","",P17+Q17-R17-S17/12-T17/12-U17/12-V17)</f>
        <v/>
      </c>
      <c r="AB17" s="11">
        <f>IF(A17="","",AA17*12)</f>
        <v/>
      </c>
      <c r="AC17" s="3" t="n"/>
      <c r="AD17" s="36" t="n"/>
      <c r="AE17" s="3" t="n"/>
      <c r="AF17" s="13">
        <f>IF(AC17="","",IF(AC17="F","Alerte rénovation énergétique",IF(AC17="G","Interdiction progressive de location","Conforme")))</f>
        <v/>
      </c>
      <c r="AG17" s="12">
        <f>IF(H17="","",IFERROR(VLOOKUP(H17,'Paramètres'!$A$12:$B$14,2,FALSE),0))</f>
        <v/>
      </c>
    </row>
    <row r="18">
      <c r="A18" s="2" t="n"/>
      <c r="B18" s="3" t="n"/>
      <c r="C18" s="4" t="n"/>
      <c r="D18" s="3" t="n"/>
      <c r="E18" s="3" t="n"/>
      <c r="F18" s="2" t="n"/>
      <c r="G18" s="3" t="n"/>
      <c r="H18" s="3" t="n"/>
      <c r="I18" s="3" t="n"/>
      <c r="J18" s="36" t="n"/>
      <c r="K18" s="6" t="n"/>
      <c r="L18" s="6" t="n"/>
      <c r="M18" s="6" t="n"/>
      <c r="N18" s="6" t="n"/>
      <c r="O18" s="7">
        <f>IF(A18="","",SUM(K18:N18))</f>
        <v/>
      </c>
      <c r="P18" s="6" t="n"/>
      <c r="Q18" s="6" t="n"/>
      <c r="R18" s="6" t="n"/>
      <c r="S18" s="6" t="n"/>
      <c r="T18" s="6" t="n"/>
      <c r="U18" s="6" t="n"/>
      <c r="V18" s="6" t="n"/>
      <c r="W18" s="8" t="n"/>
      <c r="X18" s="6" t="n"/>
      <c r="Y18" s="9">
        <f>IF(A18="","",IFERROR(P18*12/O18,0))</f>
        <v/>
      </c>
      <c r="Z18" s="9">
        <f>IF(A18="","",IFERROR((P18*12-R18-S18-T18-U18)/O18,0))</f>
        <v/>
      </c>
      <c r="AA18" s="7">
        <f>IF(A18="","",P18+Q18-R18-S18/12-T18/12-U18/12-V18)</f>
        <v/>
      </c>
      <c r="AB18" s="7">
        <f>IF(A18="","",AA18*12)</f>
        <v/>
      </c>
      <c r="AC18" s="3" t="n"/>
      <c r="AD18" s="36" t="n"/>
      <c r="AE18" s="3" t="n"/>
      <c r="AF18" s="10">
        <f>IF(AC18="","",IF(AC18="F","Alerte rénovation énergétique",IF(AC18="G","Interdiction progressive de location","Conforme")))</f>
        <v/>
      </c>
      <c r="AG18" s="9">
        <f>IF(H18="","",IFERROR(VLOOKUP(H18,'Paramètres'!$A$12:$B$14,2,FALSE),0))</f>
        <v/>
      </c>
    </row>
    <row r="19">
      <c r="A19" s="2" t="n"/>
      <c r="B19" s="3" t="n"/>
      <c r="C19" s="4" t="n"/>
      <c r="D19" s="3" t="n"/>
      <c r="E19" s="3" t="n"/>
      <c r="F19" s="2" t="n"/>
      <c r="G19" s="3" t="n"/>
      <c r="H19" s="3" t="n"/>
      <c r="I19" s="3" t="n"/>
      <c r="J19" s="36" t="n"/>
      <c r="K19" s="6" t="n"/>
      <c r="L19" s="6" t="n"/>
      <c r="M19" s="6" t="n"/>
      <c r="N19" s="6" t="n"/>
      <c r="O19" s="11">
        <f>IF(A19="","",SUM(K19:N19))</f>
        <v/>
      </c>
      <c r="P19" s="6" t="n"/>
      <c r="Q19" s="6" t="n"/>
      <c r="R19" s="6" t="n"/>
      <c r="S19" s="6" t="n"/>
      <c r="T19" s="6" t="n"/>
      <c r="U19" s="6" t="n"/>
      <c r="V19" s="6" t="n"/>
      <c r="W19" s="8" t="n"/>
      <c r="X19" s="6" t="n"/>
      <c r="Y19" s="12">
        <f>IF(A19="","",IFERROR(P19*12/O19,0))</f>
        <v/>
      </c>
      <c r="Z19" s="12">
        <f>IF(A19="","",IFERROR((P19*12-R19-S19-T19-U19)/O19,0))</f>
        <v/>
      </c>
      <c r="AA19" s="11">
        <f>IF(A19="","",P19+Q19-R19-S19/12-T19/12-U19/12-V19)</f>
        <v/>
      </c>
      <c r="AB19" s="11">
        <f>IF(A19="","",AA19*12)</f>
        <v/>
      </c>
      <c r="AC19" s="3" t="n"/>
      <c r="AD19" s="36" t="n"/>
      <c r="AE19" s="3" t="n"/>
      <c r="AF19" s="13">
        <f>IF(AC19="","",IF(AC19="F","Alerte rénovation énergétique",IF(AC19="G","Interdiction progressive de location","Conforme")))</f>
        <v/>
      </c>
      <c r="AG19" s="12">
        <f>IF(H19="","",IFERROR(VLOOKUP(H19,'Paramètres'!$A$12:$B$14,2,FALSE),0))</f>
        <v/>
      </c>
    </row>
    <row r="20">
      <c r="A20" s="2" t="n"/>
      <c r="B20" s="3" t="n"/>
      <c r="C20" s="4" t="n"/>
      <c r="D20" s="3" t="n"/>
      <c r="E20" s="3" t="n"/>
      <c r="F20" s="2" t="n"/>
      <c r="G20" s="3" t="n"/>
      <c r="H20" s="3" t="n"/>
      <c r="I20" s="3" t="n"/>
      <c r="J20" s="36" t="n"/>
      <c r="K20" s="6" t="n"/>
      <c r="L20" s="6" t="n"/>
      <c r="M20" s="6" t="n"/>
      <c r="N20" s="6" t="n"/>
      <c r="O20" s="7">
        <f>IF(A20="","",SUM(K20:N20))</f>
        <v/>
      </c>
      <c r="P20" s="6" t="n"/>
      <c r="Q20" s="6" t="n"/>
      <c r="R20" s="6" t="n"/>
      <c r="S20" s="6" t="n"/>
      <c r="T20" s="6" t="n"/>
      <c r="U20" s="6" t="n"/>
      <c r="V20" s="6" t="n"/>
      <c r="W20" s="8" t="n"/>
      <c r="X20" s="6" t="n"/>
      <c r="Y20" s="9">
        <f>IF(A20="","",IFERROR(P20*12/O20,0))</f>
        <v/>
      </c>
      <c r="Z20" s="9">
        <f>IF(A20="","",IFERROR((P20*12-R20-S20-T20-U20)/O20,0))</f>
        <v/>
      </c>
      <c r="AA20" s="7">
        <f>IF(A20="","",P20+Q20-R20-S20/12-T20/12-U20/12-V20)</f>
        <v/>
      </c>
      <c r="AB20" s="7">
        <f>IF(A20="","",AA20*12)</f>
        <v/>
      </c>
      <c r="AC20" s="3" t="n"/>
      <c r="AD20" s="36" t="n"/>
      <c r="AE20" s="3" t="n"/>
      <c r="AF20" s="10">
        <f>IF(AC20="","",IF(AC20="F","Alerte rénovation énergétique",IF(AC20="G","Interdiction progressive de location","Conforme")))</f>
        <v/>
      </c>
      <c r="AG20" s="9">
        <f>IF(H20="","",IFERROR(VLOOKUP(H20,'Paramètres'!$A$12:$B$14,2,FALSE),0))</f>
        <v/>
      </c>
    </row>
    <row r="21">
      <c r="A21" s="2" t="n"/>
      <c r="B21" s="3" t="n"/>
      <c r="C21" s="4" t="n"/>
      <c r="D21" s="3" t="n"/>
      <c r="E21" s="3" t="n"/>
      <c r="F21" s="2" t="n"/>
      <c r="G21" s="3" t="n"/>
      <c r="H21" s="3" t="n"/>
      <c r="I21" s="3" t="n"/>
      <c r="J21" s="36" t="n"/>
      <c r="K21" s="6" t="n"/>
      <c r="L21" s="6" t="n"/>
      <c r="M21" s="6" t="n"/>
      <c r="N21" s="6" t="n"/>
      <c r="O21" s="11">
        <f>IF(A21="","",SUM(K21:N21))</f>
        <v/>
      </c>
      <c r="P21" s="6" t="n"/>
      <c r="Q21" s="6" t="n"/>
      <c r="R21" s="6" t="n"/>
      <c r="S21" s="6" t="n"/>
      <c r="T21" s="6" t="n"/>
      <c r="U21" s="6" t="n"/>
      <c r="V21" s="6" t="n"/>
      <c r="W21" s="8" t="n"/>
      <c r="X21" s="6" t="n"/>
      <c r="Y21" s="12">
        <f>IF(A21="","",IFERROR(P21*12/O21,0))</f>
        <v/>
      </c>
      <c r="Z21" s="12">
        <f>IF(A21="","",IFERROR((P21*12-R21-S21-T21-U21)/O21,0))</f>
        <v/>
      </c>
      <c r="AA21" s="11">
        <f>IF(A21="","",P21+Q21-R21-S21/12-T21/12-U21/12-V21)</f>
        <v/>
      </c>
      <c r="AB21" s="11">
        <f>IF(A21="","",AA21*12)</f>
        <v/>
      </c>
      <c r="AC21" s="3" t="n"/>
      <c r="AD21" s="36" t="n"/>
      <c r="AE21" s="3" t="n"/>
      <c r="AF21" s="13">
        <f>IF(AC21="","",IF(AC21="F","Alerte rénovation énergétique",IF(AC21="G","Interdiction progressive de location","Conforme")))</f>
        <v/>
      </c>
      <c r="AG21" s="12">
        <f>IF(H21="","",IFERROR(VLOOKUP(H21,'Paramètres'!$A$12:$B$14,2,FALSE),0))</f>
        <v/>
      </c>
    </row>
    <row r="22">
      <c r="A22" s="2" t="n"/>
      <c r="B22" s="3" t="n"/>
      <c r="C22" s="4" t="n"/>
      <c r="D22" s="3" t="n"/>
      <c r="E22" s="3" t="n"/>
      <c r="F22" s="2" t="n"/>
      <c r="G22" s="3" t="n"/>
      <c r="H22" s="3" t="n"/>
      <c r="I22" s="3" t="n"/>
      <c r="J22" s="36" t="n"/>
      <c r="K22" s="6" t="n"/>
      <c r="L22" s="6" t="n"/>
      <c r="M22" s="6" t="n"/>
      <c r="N22" s="6" t="n"/>
      <c r="O22" s="7">
        <f>IF(A22="","",SUM(K22:N22))</f>
        <v/>
      </c>
      <c r="P22" s="6" t="n"/>
      <c r="Q22" s="6" t="n"/>
      <c r="R22" s="6" t="n"/>
      <c r="S22" s="6" t="n"/>
      <c r="T22" s="6" t="n"/>
      <c r="U22" s="6" t="n"/>
      <c r="V22" s="6" t="n"/>
      <c r="W22" s="8" t="n"/>
      <c r="X22" s="6" t="n"/>
      <c r="Y22" s="9">
        <f>IF(A22="","",IFERROR(P22*12/O22,0))</f>
        <v/>
      </c>
      <c r="Z22" s="9">
        <f>IF(A22="","",IFERROR((P22*12-R22-S22-T22-U22)/O22,0))</f>
        <v/>
      </c>
      <c r="AA22" s="7">
        <f>IF(A22="","",P22+Q22-R22-S22/12-T22/12-U22/12-V22)</f>
        <v/>
      </c>
      <c r="AB22" s="7">
        <f>IF(A22="","",AA22*12)</f>
        <v/>
      </c>
      <c r="AC22" s="3" t="n"/>
      <c r="AD22" s="36" t="n"/>
      <c r="AE22" s="3" t="n"/>
      <c r="AF22" s="10">
        <f>IF(AC22="","",IF(AC22="F","Alerte rénovation énergétique",IF(AC22="G","Interdiction progressive de location","Conforme")))</f>
        <v/>
      </c>
      <c r="AG22" s="9">
        <f>IF(H22="","",IFERROR(VLOOKUP(H22,'Paramètres'!$A$12:$B$14,2,FALSE),0))</f>
        <v/>
      </c>
    </row>
    <row r="23">
      <c r="A23" s="2" t="n"/>
      <c r="B23" s="3" t="n"/>
      <c r="C23" s="4" t="n"/>
      <c r="D23" s="3" t="n"/>
      <c r="E23" s="3" t="n"/>
      <c r="F23" s="2" t="n"/>
      <c r="G23" s="3" t="n"/>
      <c r="H23" s="3" t="n"/>
      <c r="I23" s="3" t="n"/>
      <c r="J23" s="36" t="n"/>
      <c r="K23" s="6" t="n"/>
      <c r="L23" s="6" t="n"/>
      <c r="M23" s="6" t="n"/>
      <c r="N23" s="6" t="n"/>
      <c r="O23" s="11">
        <f>IF(A23="","",SUM(K23:N23))</f>
        <v/>
      </c>
      <c r="P23" s="6" t="n"/>
      <c r="Q23" s="6" t="n"/>
      <c r="R23" s="6" t="n"/>
      <c r="S23" s="6" t="n"/>
      <c r="T23" s="6" t="n"/>
      <c r="U23" s="6" t="n"/>
      <c r="V23" s="6" t="n"/>
      <c r="W23" s="8" t="n"/>
      <c r="X23" s="6" t="n"/>
      <c r="Y23" s="12">
        <f>IF(A23="","",IFERROR(P23*12/O23,0))</f>
        <v/>
      </c>
      <c r="Z23" s="12">
        <f>IF(A23="","",IFERROR((P23*12-R23-S23-T23-U23)/O23,0))</f>
        <v/>
      </c>
      <c r="AA23" s="11">
        <f>IF(A23="","",P23+Q23-R23-S23/12-T23/12-U23/12-V23)</f>
        <v/>
      </c>
      <c r="AB23" s="11">
        <f>IF(A23="","",AA23*12)</f>
        <v/>
      </c>
      <c r="AC23" s="3" t="n"/>
      <c r="AD23" s="36" t="n"/>
      <c r="AE23" s="3" t="n"/>
      <c r="AF23" s="13">
        <f>IF(AC23="","",IF(AC23="F","Alerte rénovation énergétique",IF(AC23="G","Interdiction progressive de location","Conforme")))</f>
        <v/>
      </c>
      <c r="AG23" s="12">
        <f>IF(H23="","",IFERROR(VLOOKUP(H23,'Paramètres'!$A$12:$B$14,2,FALSE),0))</f>
        <v/>
      </c>
    </row>
    <row r="24">
      <c r="A24" s="2" t="n"/>
      <c r="B24" s="3" t="n"/>
      <c r="C24" s="4" t="n"/>
      <c r="D24" s="3" t="n"/>
      <c r="E24" s="3" t="n"/>
      <c r="F24" s="2" t="n"/>
      <c r="G24" s="3" t="n"/>
      <c r="H24" s="3" t="n"/>
      <c r="I24" s="3" t="n"/>
      <c r="J24" s="36" t="n"/>
      <c r="K24" s="6" t="n"/>
      <c r="L24" s="6" t="n"/>
      <c r="M24" s="6" t="n"/>
      <c r="N24" s="6" t="n"/>
      <c r="O24" s="7">
        <f>IF(A24="","",SUM(K24:N24))</f>
        <v/>
      </c>
      <c r="P24" s="6" t="n"/>
      <c r="Q24" s="6" t="n"/>
      <c r="R24" s="6" t="n"/>
      <c r="S24" s="6" t="n"/>
      <c r="T24" s="6" t="n"/>
      <c r="U24" s="6" t="n"/>
      <c r="V24" s="6" t="n"/>
      <c r="W24" s="8" t="n"/>
      <c r="X24" s="6" t="n"/>
      <c r="Y24" s="9">
        <f>IF(A24="","",IFERROR(P24*12/O24,0))</f>
        <v/>
      </c>
      <c r="Z24" s="9">
        <f>IF(A24="","",IFERROR((P24*12-R24-S24-T24-U24)/O24,0))</f>
        <v/>
      </c>
      <c r="AA24" s="7">
        <f>IF(A24="","",P24+Q24-R24-S24/12-T24/12-U24/12-V24)</f>
        <v/>
      </c>
      <c r="AB24" s="7">
        <f>IF(A24="","",AA24*12)</f>
        <v/>
      </c>
      <c r="AC24" s="3" t="n"/>
      <c r="AD24" s="36" t="n"/>
      <c r="AE24" s="3" t="n"/>
      <c r="AF24" s="10">
        <f>IF(AC24="","",IF(AC24="F","Alerte rénovation énergétique",IF(AC24="G","Interdiction progressive de location","Conforme")))</f>
        <v/>
      </c>
      <c r="AG24" s="9">
        <f>IF(H24="","",IFERROR(VLOOKUP(H24,'Paramètres'!$A$12:$B$14,2,FALSE),0))</f>
        <v/>
      </c>
    </row>
    <row r="25">
      <c r="A25" s="2" t="n"/>
      <c r="B25" s="3" t="n"/>
      <c r="C25" s="4" t="n"/>
      <c r="D25" s="3" t="n"/>
      <c r="E25" s="3" t="n"/>
      <c r="F25" s="2" t="n"/>
      <c r="G25" s="3" t="n"/>
      <c r="H25" s="3" t="n"/>
      <c r="I25" s="3" t="n"/>
      <c r="J25" s="36" t="n"/>
      <c r="K25" s="6" t="n"/>
      <c r="L25" s="6" t="n"/>
      <c r="M25" s="6" t="n"/>
      <c r="N25" s="6" t="n"/>
      <c r="O25" s="11">
        <f>IF(A25="","",SUM(K25:N25))</f>
        <v/>
      </c>
      <c r="P25" s="6" t="n"/>
      <c r="Q25" s="6" t="n"/>
      <c r="R25" s="6" t="n"/>
      <c r="S25" s="6" t="n"/>
      <c r="T25" s="6" t="n"/>
      <c r="U25" s="6" t="n"/>
      <c r="V25" s="6" t="n"/>
      <c r="W25" s="8" t="n"/>
      <c r="X25" s="6" t="n"/>
      <c r="Y25" s="12">
        <f>IF(A25="","",IFERROR(P25*12/O25,0))</f>
        <v/>
      </c>
      <c r="Z25" s="12">
        <f>IF(A25="","",IFERROR((P25*12-R25-S25-T25-U25)/O25,0))</f>
        <v/>
      </c>
      <c r="AA25" s="11">
        <f>IF(A25="","",P25+Q25-R25-S25/12-T25/12-U25/12-V25)</f>
        <v/>
      </c>
      <c r="AB25" s="11">
        <f>IF(A25="","",AA25*12)</f>
        <v/>
      </c>
      <c r="AC25" s="3" t="n"/>
      <c r="AD25" s="36" t="n"/>
      <c r="AE25" s="3" t="n"/>
      <c r="AF25" s="13">
        <f>IF(AC25="","",IF(AC25="F","Alerte rénovation énergétique",IF(AC25="G","Interdiction progressive de location","Conforme")))</f>
        <v/>
      </c>
      <c r="AG25" s="12">
        <f>IF(H25="","",IFERROR(VLOOKUP(H25,'Paramètres'!$A$12:$B$14,2,FALSE),0))</f>
        <v/>
      </c>
    </row>
    <row r="26">
      <c r="A26" s="2" t="n"/>
      <c r="B26" s="3" t="n"/>
      <c r="C26" s="4" t="n"/>
      <c r="D26" s="3" t="n"/>
      <c r="E26" s="3" t="n"/>
      <c r="F26" s="2" t="n"/>
      <c r="G26" s="3" t="n"/>
      <c r="H26" s="3" t="n"/>
      <c r="I26" s="3" t="n"/>
      <c r="J26" s="36" t="n"/>
      <c r="K26" s="6" t="n"/>
      <c r="L26" s="6" t="n"/>
      <c r="M26" s="6" t="n"/>
      <c r="N26" s="6" t="n"/>
      <c r="O26" s="7">
        <f>IF(A26="","",SUM(K26:N26))</f>
        <v/>
      </c>
      <c r="P26" s="6" t="n"/>
      <c r="Q26" s="6" t="n"/>
      <c r="R26" s="6" t="n"/>
      <c r="S26" s="6" t="n"/>
      <c r="T26" s="6" t="n"/>
      <c r="U26" s="6" t="n"/>
      <c r="V26" s="6" t="n"/>
      <c r="W26" s="8" t="n"/>
      <c r="X26" s="6" t="n"/>
      <c r="Y26" s="9">
        <f>IF(A26="","",IFERROR(P26*12/O26,0))</f>
        <v/>
      </c>
      <c r="Z26" s="9">
        <f>IF(A26="","",IFERROR((P26*12-R26-S26-T26-U26)/O26,0))</f>
        <v/>
      </c>
      <c r="AA26" s="7">
        <f>IF(A26="","",P26+Q26-R26-S26/12-T26/12-U26/12-V26)</f>
        <v/>
      </c>
      <c r="AB26" s="7">
        <f>IF(A26="","",AA26*12)</f>
        <v/>
      </c>
      <c r="AC26" s="3" t="n"/>
      <c r="AD26" s="36" t="n"/>
      <c r="AE26" s="3" t="n"/>
      <c r="AF26" s="10">
        <f>IF(AC26="","",IF(AC26="F","Alerte rénovation énergétique",IF(AC26="G","Interdiction progressive de location","Conforme")))</f>
        <v/>
      </c>
      <c r="AG26" s="9">
        <f>IF(H26="","",IFERROR(VLOOKUP(H26,'Paramètres'!$A$12:$B$14,2,FALSE),0))</f>
        <v/>
      </c>
    </row>
    <row r="27">
      <c r="A27" s="2" t="n"/>
      <c r="B27" s="3" t="n"/>
      <c r="C27" s="4" t="n"/>
      <c r="D27" s="3" t="n"/>
      <c r="E27" s="3" t="n"/>
      <c r="F27" s="2" t="n"/>
      <c r="G27" s="3" t="n"/>
      <c r="H27" s="3" t="n"/>
      <c r="I27" s="3" t="n"/>
      <c r="J27" s="36" t="n"/>
      <c r="K27" s="6" t="n"/>
      <c r="L27" s="6" t="n"/>
      <c r="M27" s="6" t="n"/>
      <c r="N27" s="6" t="n"/>
      <c r="O27" s="11">
        <f>IF(A27="","",SUM(K27:N27))</f>
        <v/>
      </c>
      <c r="P27" s="6" t="n"/>
      <c r="Q27" s="6" t="n"/>
      <c r="R27" s="6" t="n"/>
      <c r="S27" s="6" t="n"/>
      <c r="T27" s="6" t="n"/>
      <c r="U27" s="6" t="n"/>
      <c r="V27" s="6" t="n"/>
      <c r="W27" s="8" t="n"/>
      <c r="X27" s="6" t="n"/>
      <c r="Y27" s="12">
        <f>IF(A27="","",IFERROR(P27*12/O27,0))</f>
        <v/>
      </c>
      <c r="Z27" s="12">
        <f>IF(A27="","",IFERROR((P27*12-R27-S27-T27-U27)/O27,0))</f>
        <v/>
      </c>
      <c r="AA27" s="11">
        <f>IF(A27="","",P27+Q27-R27-S27/12-T27/12-U27/12-V27)</f>
        <v/>
      </c>
      <c r="AB27" s="11">
        <f>IF(A27="","",AA27*12)</f>
        <v/>
      </c>
      <c r="AC27" s="3" t="n"/>
      <c r="AD27" s="36" t="n"/>
      <c r="AE27" s="3" t="n"/>
      <c r="AF27" s="13">
        <f>IF(AC27="","",IF(AC27="F","Alerte rénovation énergétique",IF(AC27="G","Interdiction progressive de location","Conforme")))</f>
        <v/>
      </c>
      <c r="AG27" s="12">
        <f>IF(H27="","",IFERROR(VLOOKUP(H27,'Paramètres'!$A$12:$B$14,2,FALSE),0))</f>
        <v/>
      </c>
    </row>
    <row r="28">
      <c r="A28" s="2" t="n"/>
      <c r="B28" s="3" t="n"/>
      <c r="C28" s="4" t="n"/>
      <c r="D28" s="3" t="n"/>
      <c r="E28" s="3" t="n"/>
      <c r="F28" s="2" t="n"/>
      <c r="G28" s="3" t="n"/>
      <c r="H28" s="3" t="n"/>
      <c r="I28" s="3" t="n"/>
      <c r="J28" s="36" t="n"/>
      <c r="K28" s="6" t="n"/>
      <c r="L28" s="6" t="n"/>
      <c r="M28" s="6" t="n"/>
      <c r="N28" s="6" t="n"/>
      <c r="O28" s="7">
        <f>IF(A28="","",SUM(K28:N28))</f>
        <v/>
      </c>
      <c r="P28" s="6" t="n"/>
      <c r="Q28" s="6" t="n"/>
      <c r="R28" s="6" t="n"/>
      <c r="S28" s="6" t="n"/>
      <c r="T28" s="6" t="n"/>
      <c r="U28" s="6" t="n"/>
      <c r="V28" s="6" t="n"/>
      <c r="W28" s="8" t="n"/>
      <c r="X28" s="6" t="n"/>
      <c r="Y28" s="9">
        <f>IF(A28="","",IFERROR(P28*12/O28,0))</f>
        <v/>
      </c>
      <c r="Z28" s="9">
        <f>IF(A28="","",IFERROR((P28*12-R28-S28-T28-U28)/O28,0))</f>
        <v/>
      </c>
      <c r="AA28" s="7">
        <f>IF(A28="","",P28+Q28-R28-S28/12-T28/12-U28/12-V28)</f>
        <v/>
      </c>
      <c r="AB28" s="7">
        <f>IF(A28="","",AA28*12)</f>
        <v/>
      </c>
      <c r="AC28" s="3" t="n"/>
      <c r="AD28" s="36" t="n"/>
      <c r="AE28" s="3" t="n"/>
      <c r="AF28" s="10">
        <f>IF(AC28="","",IF(AC28="F","Alerte rénovation énergétique",IF(AC28="G","Interdiction progressive de location","Conforme")))</f>
        <v/>
      </c>
      <c r="AG28" s="9">
        <f>IF(H28="","",IFERROR(VLOOKUP(H28,'Paramètres'!$A$12:$B$14,2,FALSE),0))</f>
        <v/>
      </c>
    </row>
    <row r="29">
      <c r="A29" s="2" t="n"/>
      <c r="B29" s="3" t="n"/>
      <c r="C29" s="4" t="n"/>
      <c r="D29" s="3" t="n"/>
      <c r="E29" s="3" t="n"/>
      <c r="F29" s="2" t="n"/>
      <c r="G29" s="3" t="n"/>
      <c r="H29" s="3" t="n"/>
      <c r="I29" s="3" t="n"/>
      <c r="J29" s="36" t="n"/>
      <c r="K29" s="6" t="n"/>
      <c r="L29" s="6" t="n"/>
      <c r="M29" s="6" t="n"/>
      <c r="N29" s="6" t="n"/>
      <c r="O29" s="11">
        <f>IF(A29="","",SUM(K29:N29))</f>
        <v/>
      </c>
      <c r="P29" s="6" t="n"/>
      <c r="Q29" s="6" t="n"/>
      <c r="R29" s="6" t="n"/>
      <c r="S29" s="6" t="n"/>
      <c r="T29" s="6" t="n"/>
      <c r="U29" s="6" t="n"/>
      <c r="V29" s="6" t="n"/>
      <c r="W29" s="8" t="n"/>
      <c r="X29" s="6" t="n"/>
      <c r="Y29" s="12">
        <f>IF(A29="","",IFERROR(P29*12/O29,0))</f>
        <v/>
      </c>
      <c r="Z29" s="12">
        <f>IF(A29="","",IFERROR((P29*12-R29-S29-T29-U29)/O29,0))</f>
        <v/>
      </c>
      <c r="AA29" s="11">
        <f>IF(A29="","",P29+Q29-R29-S29/12-T29/12-U29/12-V29)</f>
        <v/>
      </c>
      <c r="AB29" s="11">
        <f>IF(A29="","",AA29*12)</f>
        <v/>
      </c>
      <c r="AC29" s="3" t="n"/>
      <c r="AD29" s="36" t="n"/>
      <c r="AE29" s="3" t="n"/>
      <c r="AF29" s="13">
        <f>IF(AC29="","",IF(AC29="F","Alerte rénovation énergétique",IF(AC29="G","Interdiction progressive de location","Conforme")))</f>
        <v/>
      </c>
      <c r="AG29" s="12">
        <f>IF(H29="","",IFERROR(VLOOKUP(H29,'Paramètres'!$A$12:$B$14,2,FALSE),0))</f>
        <v/>
      </c>
    </row>
    <row r="30">
      <c r="A30" s="2" t="n"/>
      <c r="B30" s="3" t="n"/>
      <c r="C30" s="4" t="n"/>
      <c r="D30" s="3" t="n"/>
      <c r="E30" s="3" t="n"/>
      <c r="F30" s="2" t="n"/>
      <c r="G30" s="3" t="n"/>
      <c r="H30" s="3" t="n"/>
      <c r="I30" s="3" t="n"/>
      <c r="J30" s="36" t="n"/>
      <c r="K30" s="6" t="n"/>
      <c r="L30" s="6" t="n"/>
      <c r="M30" s="6" t="n"/>
      <c r="N30" s="6" t="n"/>
      <c r="O30" s="7">
        <f>IF(A30="","",SUM(K30:N30))</f>
        <v/>
      </c>
      <c r="P30" s="6" t="n"/>
      <c r="Q30" s="6" t="n"/>
      <c r="R30" s="6" t="n"/>
      <c r="S30" s="6" t="n"/>
      <c r="T30" s="6" t="n"/>
      <c r="U30" s="6" t="n"/>
      <c r="V30" s="6" t="n"/>
      <c r="W30" s="8" t="n"/>
      <c r="X30" s="6" t="n"/>
      <c r="Y30" s="9">
        <f>IF(A30="","",IFERROR(P30*12/O30,0))</f>
        <v/>
      </c>
      <c r="Z30" s="9">
        <f>IF(A30="","",IFERROR((P30*12-R30-S30-T30-U30)/O30,0))</f>
        <v/>
      </c>
      <c r="AA30" s="7">
        <f>IF(A30="","",P30+Q30-R30-S30/12-T30/12-U30/12-V30)</f>
        <v/>
      </c>
      <c r="AB30" s="7">
        <f>IF(A30="","",AA30*12)</f>
        <v/>
      </c>
      <c r="AC30" s="3" t="n"/>
      <c r="AD30" s="36" t="n"/>
      <c r="AE30" s="3" t="n"/>
      <c r="AF30" s="10">
        <f>IF(AC30="","",IF(AC30="F","Alerte rénovation énergétique",IF(AC30="G","Interdiction progressive de location","Conforme")))</f>
        <v/>
      </c>
      <c r="AG30" s="9">
        <f>IF(H30="","",IFERROR(VLOOKUP(H30,'Paramètres'!$A$12:$B$14,2,FALSE),0))</f>
        <v/>
      </c>
    </row>
    <row r="31">
      <c r="A31" s="2" t="n"/>
      <c r="B31" s="3" t="n"/>
      <c r="C31" s="4" t="n"/>
      <c r="D31" s="3" t="n"/>
      <c r="E31" s="3" t="n"/>
      <c r="F31" s="2" t="n"/>
      <c r="G31" s="3" t="n"/>
      <c r="H31" s="3" t="n"/>
      <c r="I31" s="3" t="n"/>
      <c r="J31" s="36" t="n"/>
      <c r="K31" s="6" t="n"/>
      <c r="L31" s="6" t="n"/>
      <c r="M31" s="6" t="n"/>
      <c r="N31" s="6" t="n"/>
      <c r="O31" s="11">
        <f>IF(A31="","",SUM(K31:N31))</f>
        <v/>
      </c>
      <c r="P31" s="6" t="n"/>
      <c r="Q31" s="6" t="n"/>
      <c r="R31" s="6" t="n"/>
      <c r="S31" s="6" t="n"/>
      <c r="T31" s="6" t="n"/>
      <c r="U31" s="6" t="n"/>
      <c r="V31" s="6" t="n"/>
      <c r="W31" s="8" t="n"/>
      <c r="X31" s="6" t="n"/>
      <c r="Y31" s="12">
        <f>IF(A31="","",IFERROR(P31*12/O31,0))</f>
        <v/>
      </c>
      <c r="Z31" s="12">
        <f>IF(A31="","",IFERROR((P31*12-R31-S31-T31-U31)/O31,0))</f>
        <v/>
      </c>
      <c r="AA31" s="11">
        <f>IF(A31="","",P31+Q31-R31-S31/12-T31/12-U31/12-V31)</f>
        <v/>
      </c>
      <c r="AB31" s="11">
        <f>IF(A31="","",AA31*12)</f>
        <v/>
      </c>
      <c r="AC31" s="3" t="n"/>
      <c r="AD31" s="36" t="n"/>
      <c r="AE31" s="3" t="n"/>
      <c r="AF31" s="13">
        <f>IF(AC31="","",IF(AC31="F","Alerte rénovation énergétique",IF(AC31="G","Interdiction progressive de location","Conforme")))</f>
        <v/>
      </c>
      <c r="AG31" s="12">
        <f>IF(H31="","",IFERROR(VLOOKUP(H31,'Paramètres'!$A$12:$B$14,2,FALSE),0))</f>
        <v/>
      </c>
    </row>
    <row r="32">
      <c r="A32" s="2" t="n"/>
      <c r="B32" s="3" t="n"/>
      <c r="C32" s="4" t="n"/>
      <c r="D32" s="3" t="n"/>
      <c r="E32" s="3" t="n"/>
      <c r="F32" s="2" t="n"/>
      <c r="G32" s="3" t="n"/>
      <c r="H32" s="3" t="n"/>
      <c r="I32" s="3" t="n"/>
      <c r="J32" s="36" t="n"/>
      <c r="K32" s="6" t="n"/>
      <c r="L32" s="6" t="n"/>
      <c r="M32" s="6" t="n"/>
      <c r="N32" s="6" t="n"/>
      <c r="O32" s="7">
        <f>IF(A32="","",SUM(K32:N32))</f>
        <v/>
      </c>
      <c r="P32" s="6" t="n"/>
      <c r="Q32" s="6" t="n"/>
      <c r="R32" s="6" t="n"/>
      <c r="S32" s="6" t="n"/>
      <c r="T32" s="6" t="n"/>
      <c r="U32" s="6" t="n"/>
      <c r="V32" s="6" t="n"/>
      <c r="W32" s="8" t="n"/>
      <c r="X32" s="6" t="n"/>
      <c r="Y32" s="9">
        <f>IF(A32="","",IFERROR(P32*12/O32,0))</f>
        <v/>
      </c>
      <c r="Z32" s="9">
        <f>IF(A32="","",IFERROR((P32*12-R32-S32-T32-U32)/O32,0))</f>
        <v/>
      </c>
      <c r="AA32" s="7">
        <f>IF(A32="","",P32+Q32-R32-S32/12-T32/12-U32/12-V32)</f>
        <v/>
      </c>
      <c r="AB32" s="7">
        <f>IF(A32="","",AA32*12)</f>
        <v/>
      </c>
      <c r="AC32" s="3" t="n"/>
      <c r="AD32" s="36" t="n"/>
      <c r="AE32" s="3" t="n"/>
      <c r="AF32" s="10">
        <f>IF(AC32="","",IF(AC32="F","Alerte rénovation énergétique",IF(AC32="G","Interdiction progressive de location","Conforme")))</f>
        <v/>
      </c>
      <c r="AG32" s="9">
        <f>IF(H32="","",IFERROR(VLOOKUP(H32,'Paramètres'!$A$12:$B$14,2,FALSE),0))</f>
        <v/>
      </c>
    </row>
    <row r="33">
      <c r="A33" s="2" t="n"/>
      <c r="B33" s="3" t="n"/>
      <c r="C33" s="4" t="n"/>
      <c r="D33" s="3" t="n"/>
      <c r="E33" s="3" t="n"/>
      <c r="F33" s="2" t="n"/>
      <c r="G33" s="3" t="n"/>
      <c r="H33" s="3" t="n"/>
      <c r="I33" s="3" t="n"/>
      <c r="J33" s="36" t="n"/>
      <c r="K33" s="6" t="n"/>
      <c r="L33" s="6" t="n"/>
      <c r="M33" s="6" t="n"/>
      <c r="N33" s="6" t="n"/>
      <c r="O33" s="11">
        <f>IF(A33="","",SUM(K33:N33))</f>
        <v/>
      </c>
      <c r="P33" s="6" t="n"/>
      <c r="Q33" s="6" t="n"/>
      <c r="R33" s="6" t="n"/>
      <c r="S33" s="6" t="n"/>
      <c r="T33" s="6" t="n"/>
      <c r="U33" s="6" t="n"/>
      <c r="V33" s="6" t="n"/>
      <c r="W33" s="8" t="n"/>
      <c r="X33" s="6" t="n"/>
      <c r="Y33" s="12">
        <f>IF(A33="","",IFERROR(P33*12/O33,0))</f>
        <v/>
      </c>
      <c r="Z33" s="12">
        <f>IF(A33="","",IFERROR((P33*12-R33-S33-T33-U33)/O33,0))</f>
        <v/>
      </c>
      <c r="AA33" s="11">
        <f>IF(A33="","",P33+Q33-R33-S33/12-T33/12-U33/12-V33)</f>
        <v/>
      </c>
      <c r="AB33" s="11">
        <f>IF(A33="","",AA33*12)</f>
        <v/>
      </c>
      <c r="AC33" s="3" t="n"/>
      <c r="AD33" s="36" t="n"/>
      <c r="AE33" s="3" t="n"/>
      <c r="AF33" s="13">
        <f>IF(AC33="","",IF(AC33="F","Alerte rénovation énergétique",IF(AC33="G","Interdiction progressive de location","Conforme")))</f>
        <v/>
      </c>
      <c r="AG33" s="12">
        <f>IF(H33="","",IFERROR(VLOOKUP(H33,'Paramètres'!$A$12:$B$14,2,FALSE),0))</f>
        <v/>
      </c>
    </row>
    <row r="34">
      <c r="A34" s="2" t="n"/>
      <c r="B34" s="3" t="n"/>
      <c r="C34" s="4" t="n"/>
      <c r="D34" s="3" t="n"/>
      <c r="E34" s="3" t="n"/>
      <c r="F34" s="2" t="n"/>
      <c r="G34" s="3" t="n"/>
      <c r="H34" s="3" t="n"/>
      <c r="I34" s="3" t="n"/>
      <c r="J34" s="36" t="n"/>
      <c r="K34" s="6" t="n"/>
      <c r="L34" s="6" t="n"/>
      <c r="M34" s="6" t="n"/>
      <c r="N34" s="6" t="n"/>
      <c r="O34" s="7">
        <f>IF(A34="","",SUM(K34:N34))</f>
        <v/>
      </c>
      <c r="P34" s="6" t="n"/>
      <c r="Q34" s="6" t="n"/>
      <c r="R34" s="6" t="n"/>
      <c r="S34" s="6" t="n"/>
      <c r="T34" s="6" t="n"/>
      <c r="U34" s="6" t="n"/>
      <c r="V34" s="6" t="n"/>
      <c r="W34" s="8" t="n"/>
      <c r="X34" s="6" t="n"/>
      <c r="Y34" s="9">
        <f>IF(A34="","",IFERROR(P34*12/O34,0))</f>
        <v/>
      </c>
      <c r="Z34" s="9">
        <f>IF(A34="","",IFERROR((P34*12-R34-S34-T34-U34)/O34,0))</f>
        <v/>
      </c>
      <c r="AA34" s="7">
        <f>IF(A34="","",P34+Q34-R34-S34/12-T34/12-U34/12-V34)</f>
        <v/>
      </c>
      <c r="AB34" s="7">
        <f>IF(A34="","",AA34*12)</f>
        <v/>
      </c>
      <c r="AC34" s="3" t="n"/>
      <c r="AD34" s="36" t="n"/>
      <c r="AE34" s="3" t="n"/>
      <c r="AF34" s="10">
        <f>IF(AC34="","",IF(AC34="F","Alerte rénovation énergétique",IF(AC34="G","Interdiction progressive de location","Conforme")))</f>
        <v/>
      </c>
      <c r="AG34" s="9">
        <f>IF(H34="","",IFERROR(VLOOKUP(H34,'Paramètres'!$A$12:$B$14,2,FALSE),0))</f>
        <v/>
      </c>
    </row>
    <row r="35">
      <c r="A35" s="2" t="n"/>
      <c r="B35" s="3" t="n"/>
      <c r="C35" s="4" t="n"/>
      <c r="D35" s="3" t="n"/>
      <c r="E35" s="3" t="n"/>
      <c r="F35" s="2" t="n"/>
      <c r="G35" s="3" t="n"/>
      <c r="H35" s="3" t="n"/>
      <c r="I35" s="3" t="n"/>
      <c r="J35" s="36" t="n"/>
      <c r="K35" s="6" t="n"/>
      <c r="L35" s="6" t="n"/>
      <c r="M35" s="6" t="n"/>
      <c r="N35" s="6" t="n"/>
      <c r="O35" s="11">
        <f>IF(A35="","",SUM(K35:N35))</f>
        <v/>
      </c>
      <c r="P35" s="6" t="n"/>
      <c r="Q35" s="6" t="n"/>
      <c r="R35" s="6" t="n"/>
      <c r="S35" s="6" t="n"/>
      <c r="T35" s="6" t="n"/>
      <c r="U35" s="6" t="n"/>
      <c r="V35" s="6" t="n"/>
      <c r="W35" s="8" t="n"/>
      <c r="X35" s="6" t="n"/>
      <c r="Y35" s="12">
        <f>IF(A35="","",IFERROR(P35*12/O35,0))</f>
        <v/>
      </c>
      <c r="Z35" s="12">
        <f>IF(A35="","",IFERROR((P35*12-R35-S35-T35-U35)/O35,0))</f>
        <v/>
      </c>
      <c r="AA35" s="11">
        <f>IF(A35="","",P35+Q35-R35-S35/12-T35/12-U35/12-V35)</f>
        <v/>
      </c>
      <c r="AB35" s="11">
        <f>IF(A35="","",AA35*12)</f>
        <v/>
      </c>
      <c r="AC35" s="3" t="n"/>
      <c r="AD35" s="36" t="n"/>
      <c r="AE35" s="3" t="n"/>
      <c r="AF35" s="13">
        <f>IF(AC35="","",IF(AC35="F","Alerte rénovation énergétique",IF(AC35="G","Interdiction progressive de location","Conforme")))</f>
        <v/>
      </c>
      <c r="AG35" s="12">
        <f>IF(H35="","",IFERROR(VLOOKUP(H35,'Paramètres'!$A$12:$B$14,2,FALSE),0))</f>
        <v/>
      </c>
    </row>
    <row r="36">
      <c r="A36" s="2" t="n"/>
      <c r="B36" s="3" t="n"/>
      <c r="C36" s="4" t="n"/>
      <c r="D36" s="3" t="n"/>
      <c r="E36" s="3" t="n"/>
      <c r="F36" s="2" t="n"/>
      <c r="G36" s="3" t="n"/>
      <c r="H36" s="3" t="n"/>
      <c r="I36" s="3" t="n"/>
      <c r="J36" s="36" t="n"/>
      <c r="K36" s="6" t="n"/>
      <c r="L36" s="6" t="n"/>
      <c r="M36" s="6" t="n"/>
      <c r="N36" s="6" t="n"/>
      <c r="O36" s="7">
        <f>IF(A36="","",SUM(K36:N36))</f>
        <v/>
      </c>
      <c r="P36" s="6" t="n"/>
      <c r="Q36" s="6" t="n"/>
      <c r="R36" s="6" t="n"/>
      <c r="S36" s="6" t="n"/>
      <c r="T36" s="6" t="n"/>
      <c r="U36" s="6" t="n"/>
      <c r="V36" s="6" t="n"/>
      <c r="W36" s="8" t="n"/>
      <c r="X36" s="6" t="n"/>
      <c r="Y36" s="9">
        <f>IF(A36="","",IFERROR(P36*12/O36,0))</f>
        <v/>
      </c>
      <c r="Z36" s="9">
        <f>IF(A36="","",IFERROR((P36*12-R36-S36-T36-U36)/O36,0))</f>
        <v/>
      </c>
      <c r="AA36" s="7">
        <f>IF(A36="","",P36+Q36-R36-S36/12-T36/12-U36/12-V36)</f>
        <v/>
      </c>
      <c r="AB36" s="7">
        <f>IF(A36="","",AA36*12)</f>
        <v/>
      </c>
      <c r="AC36" s="3" t="n"/>
      <c r="AD36" s="36" t="n"/>
      <c r="AE36" s="3" t="n"/>
      <c r="AF36" s="10">
        <f>IF(AC36="","",IF(AC36="F","Alerte rénovation énergétique",IF(AC36="G","Interdiction progressive de location","Conforme")))</f>
        <v/>
      </c>
      <c r="AG36" s="9">
        <f>IF(H36="","",IFERROR(VLOOKUP(H36,'Paramètres'!$A$12:$B$14,2,FALSE),0))</f>
        <v/>
      </c>
    </row>
    <row r="37">
      <c r="A37" s="2" t="n"/>
      <c r="B37" s="3" t="n"/>
      <c r="C37" s="4" t="n"/>
      <c r="D37" s="3" t="n"/>
      <c r="E37" s="3" t="n"/>
      <c r="F37" s="2" t="n"/>
      <c r="G37" s="3" t="n"/>
      <c r="H37" s="3" t="n"/>
      <c r="I37" s="3" t="n"/>
      <c r="J37" s="36" t="n"/>
      <c r="K37" s="6" t="n"/>
      <c r="L37" s="6" t="n"/>
      <c r="M37" s="6" t="n"/>
      <c r="N37" s="6" t="n"/>
      <c r="O37" s="11">
        <f>IF(A37="","",SUM(K37:N37))</f>
        <v/>
      </c>
      <c r="P37" s="6" t="n"/>
      <c r="Q37" s="6" t="n"/>
      <c r="R37" s="6" t="n"/>
      <c r="S37" s="6" t="n"/>
      <c r="T37" s="6" t="n"/>
      <c r="U37" s="6" t="n"/>
      <c r="V37" s="6" t="n"/>
      <c r="W37" s="8" t="n"/>
      <c r="X37" s="6" t="n"/>
      <c r="Y37" s="12">
        <f>IF(A37="","",IFERROR(P37*12/O37,0))</f>
        <v/>
      </c>
      <c r="Z37" s="12">
        <f>IF(A37="","",IFERROR((P37*12-R37-S37-T37-U37)/O37,0))</f>
        <v/>
      </c>
      <c r="AA37" s="11">
        <f>IF(A37="","",P37+Q37-R37-S37/12-T37/12-U37/12-V37)</f>
        <v/>
      </c>
      <c r="AB37" s="11">
        <f>IF(A37="","",AA37*12)</f>
        <v/>
      </c>
      <c r="AC37" s="3" t="n"/>
      <c r="AD37" s="36" t="n"/>
      <c r="AE37" s="3" t="n"/>
      <c r="AF37" s="13">
        <f>IF(AC37="","",IF(AC37="F","Alerte rénovation énergétique",IF(AC37="G","Interdiction progressive de location","Conforme")))</f>
        <v/>
      </c>
      <c r="AG37" s="12">
        <f>IF(H37="","",IFERROR(VLOOKUP(H37,'Paramètres'!$A$12:$B$14,2,FALSE),0))</f>
        <v/>
      </c>
    </row>
    <row r="38">
      <c r="A38" s="2" t="n"/>
      <c r="B38" s="3" t="n"/>
      <c r="C38" s="4" t="n"/>
      <c r="D38" s="3" t="n"/>
      <c r="E38" s="3" t="n"/>
      <c r="F38" s="2" t="n"/>
      <c r="G38" s="3" t="n"/>
      <c r="H38" s="3" t="n"/>
      <c r="I38" s="3" t="n"/>
      <c r="J38" s="36" t="n"/>
      <c r="K38" s="6" t="n"/>
      <c r="L38" s="6" t="n"/>
      <c r="M38" s="6" t="n"/>
      <c r="N38" s="6" t="n"/>
      <c r="O38" s="7">
        <f>IF(A38="","",SUM(K38:N38))</f>
        <v/>
      </c>
      <c r="P38" s="6" t="n"/>
      <c r="Q38" s="6" t="n"/>
      <c r="R38" s="6" t="n"/>
      <c r="S38" s="6" t="n"/>
      <c r="T38" s="6" t="n"/>
      <c r="U38" s="6" t="n"/>
      <c r="V38" s="6" t="n"/>
      <c r="W38" s="8" t="n"/>
      <c r="X38" s="6" t="n"/>
      <c r="Y38" s="9">
        <f>IF(A38="","",IFERROR(P38*12/O38,0))</f>
        <v/>
      </c>
      <c r="Z38" s="9">
        <f>IF(A38="","",IFERROR((P38*12-R38-S38-T38-U38)/O38,0))</f>
        <v/>
      </c>
      <c r="AA38" s="7">
        <f>IF(A38="","",P38+Q38-R38-S38/12-T38/12-U38/12-V38)</f>
        <v/>
      </c>
      <c r="AB38" s="7">
        <f>IF(A38="","",AA38*12)</f>
        <v/>
      </c>
      <c r="AC38" s="3" t="n"/>
      <c r="AD38" s="36" t="n"/>
      <c r="AE38" s="3" t="n"/>
      <c r="AF38" s="10">
        <f>IF(AC38="","",IF(AC38="F","Alerte rénovation énergétique",IF(AC38="G","Interdiction progressive de location","Conforme")))</f>
        <v/>
      </c>
      <c r="AG38" s="9">
        <f>IF(H38="","",IFERROR(VLOOKUP(H38,'Paramètres'!$A$12:$B$14,2,FALSE),0))</f>
        <v/>
      </c>
    </row>
    <row r="39">
      <c r="A39" s="2" t="n"/>
      <c r="B39" s="3" t="n"/>
      <c r="C39" s="4" t="n"/>
      <c r="D39" s="3" t="n"/>
      <c r="E39" s="3" t="n"/>
      <c r="F39" s="2" t="n"/>
      <c r="G39" s="3" t="n"/>
      <c r="H39" s="3" t="n"/>
      <c r="I39" s="3" t="n"/>
      <c r="J39" s="36" t="n"/>
      <c r="K39" s="6" t="n"/>
      <c r="L39" s="6" t="n"/>
      <c r="M39" s="6" t="n"/>
      <c r="N39" s="6" t="n"/>
      <c r="O39" s="11">
        <f>IF(A39="","",SUM(K39:N39))</f>
        <v/>
      </c>
      <c r="P39" s="6" t="n"/>
      <c r="Q39" s="6" t="n"/>
      <c r="R39" s="6" t="n"/>
      <c r="S39" s="6" t="n"/>
      <c r="T39" s="6" t="n"/>
      <c r="U39" s="6" t="n"/>
      <c r="V39" s="6" t="n"/>
      <c r="W39" s="8" t="n"/>
      <c r="X39" s="6" t="n"/>
      <c r="Y39" s="12">
        <f>IF(A39="","",IFERROR(P39*12/O39,0))</f>
        <v/>
      </c>
      <c r="Z39" s="12">
        <f>IF(A39="","",IFERROR((P39*12-R39-S39-T39-U39)/O39,0))</f>
        <v/>
      </c>
      <c r="AA39" s="11">
        <f>IF(A39="","",P39+Q39-R39-S39/12-T39/12-U39/12-V39)</f>
        <v/>
      </c>
      <c r="AB39" s="11">
        <f>IF(A39="","",AA39*12)</f>
        <v/>
      </c>
      <c r="AC39" s="3" t="n"/>
      <c r="AD39" s="36" t="n"/>
      <c r="AE39" s="3" t="n"/>
      <c r="AF39" s="13">
        <f>IF(AC39="","",IF(AC39="F","Alerte rénovation énergétique",IF(AC39="G","Interdiction progressive de location","Conforme")))</f>
        <v/>
      </c>
      <c r="AG39" s="12">
        <f>IF(H39="","",IFERROR(VLOOKUP(H39,'Paramètres'!$A$12:$B$14,2,FALSE),0))</f>
        <v/>
      </c>
    </row>
    <row r="40">
      <c r="A40" s="2" t="n"/>
      <c r="B40" s="3" t="n"/>
      <c r="C40" s="4" t="n"/>
      <c r="D40" s="3" t="n"/>
      <c r="E40" s="3" t="n"/>
      <c r="F40" s="2" t="n"/>
      <c r="G40" s="3" t="n"/>
      <c r="H40" s="3" t="n"/>
      <c r="I40" s="3" t="n"/>
      <c r="J40" s="36" t="n"/>
      <c r="K40" s="6" t="n"/>
      <c r="L40" s="6" t="n"/>
      <c r="M40" s="6" t="n"/>
      <c r="N40" s="6" t="n"/>
      <c r="O40" s="7">
        <f>IF(A40="","",SUM(K40:N40))</f>
        <v/>
      </c>
      <c r="P40" s="6" t="n"/>
      <c r="Q40" s="6" t="n"/>
      <c r="R40" s="6" t="n"/>
      <c r="S40" s="6" t="n"/>
      <c r="T40" s="6" t="n"/>
      <c r="U40" s="6" t="n"/>
      <c r="V40" s="6" t="n"/>
      <c r="W40" s="8" t="n"/>
      <c r="X40" s="6" t="n"/>
      <c r="Y40" s="9">
        <f>IF(A40="","",IFERROR(P40*12/O40,0))</f>
        <v/>
      </c>
      <c r="Z40" s="9">
        <f>IF(A40="","",IFERROR((P40*12-R40-S40-T40-U40)/O40,0))</f>
        <v/>
      </c>
      <c r="AA40" s="7">
        <f>IF(A40="","",P40+Q40-R40-S40/12-T40/12-U40/12-V40)</f>
        <v/>
      </c>
      <c r="AB40" s="7">
        <f>IF(A40="","",AA40*12)</f>
        <v/>
      </c>
      <c r="AC40" s="3" t="n"/>
      <c r="AD40" s="36" t="n"/>
      <c r="AE40" s="3" t="n"/>
      <c r="AF40" s="10">
        <f>IF(AC40="","",IF(AC40="F","Alerte rénovation énergétique",IF(AC40="G","Interdiction progressive de location","Conforme")))</f>
        <v/>
      </c>
      <c r="AG40" s="9">
        <f>IF(H40="","",IFERROR(VLOOKUP(H40,'Paramètres'!$A$12:$B$14,2,FALSE),0))</f>
        <v/>
      </c>
    </row>
    <row r="41">
      <c r="A41" s="2" t="n"/>
      <c r="B41" s="3" t="n"/>
      <c r="C41" s="4" t="n"/>
      <c r="D41" s="3" t="n"/>
      <c r="E41" s="3" t="n"/>
      <c r="F41" s="2" t="n"/>
      <c r="G41" s="3" t="n"/>
      <c r="H41" s="3" t="n"/>
      <c r="I41" s="3" t="n"/>
      <c r="J41" s="36" t="n"/>
      <c r="K41" s="6" t="n"/>
      <c r="L41" s="6" t="n"/>
      <c r="M41" s="6" t="n"/>
      <c r="N41" s="6" t="n"/>
      <c r="O41" s="11">
        <f>IF(A41="","",SUM(K41:N41))</f>
        <v/>
      </c>
      <c r="P41" s="6" t="n"/>
      <c r="Q41" s="6" t="n"/>
      <c r="R41" s="6" t="n"/>
      <c r="S41" s="6" t="n"/>
      <c r="T41" s="6" t="n"/>
      <c r="U41" s="6" t="n"/>
      <c r="V41" s="6" t="n"/>
      <c r="W41" s="8" t="n"/>
      <c r="X41" s="6" t="n"/>
      <c r="Y41" s="12">
        <f>IF(A41="","",IFERROR(P41*12/O41,0))</f>
        <v/>
      </c>
      <c r="Z41" s="12">
        <f>IF(A41="","",IFERROR((P41*12-R41-S41-T41-U41)/O41,0))</f>
        <v/>
      </c>
      <c r="AA41" s="11">
        <f>IF(A41="","",P41+Q41-R41-S41/12-T41/12-U41/12-V41)</f>
        <v/>
      </c>
      <c r="AB41" s="11">
        <f>IF(A41="","",AA41*12)</f>
        <v/>
      </c>
      <c r="AC41" s="3" t="n"/>
      <c r="AD41" s="36" t="n"/>
      <c r="AE41" s="3" t="n"/>
      <c r="AF41" s="13">
        <f>IF(AC41="","",IF(AC41="F","Alerte rénovation énergétique",IF(AC41="G","Interdiction progressive de location","Conforme")))</f>
        <v/>
      </c>
      <c r="AG41" s="12">
        <f>IF(H41="","",IFERROR(VLOOKUP(H41,'Paramètres'!$A$12:$B$14,2,FALSE),0))</f>
        <v/>
      </c>
    </row>
    <row r="42">
      <c r="A42" s="2" t="n"/>
      <c r="B42" s="3" t="n"/>
      <c r="C42" s="4" t="n"/>
      <c r="D42" s="3" t="n"/>
      <c r="E42" s="3" t="n"/>
      <c r="F42" s="2" t="n"/>
      <c r="G42" s="3" t="n"/>
      <c r="H42" s="3" t="n"/>
      <c r="I42" s="3" t="n"/>
      <c r="J42" s="36" t="n"/>
      <c r="K42" s="6" t="n"/>
      <c r="L42" s="6" t="n"/>
      <c r="M42" s="6" t="n"/>
      <c r="N42" s="6" t="n"/>
      <c r="O42" s="7">
        <f>IF(A42="","",SUM(K42:N42))</f>
        <v/>
      </c>
      <c r="P42" s="6" t="n"/>
      <c r="Q42" s="6" t="n"/>
      <c r="R42" s="6" t="n"/>
      <c r="S42" s="6" t="n"/>
      <c r="T42" s="6" t="n"/>
      <c r="U42" s="6" t="n"/>
      <c r="V42" s="6" t="n"/>
      <c r="W42" s="8" t="n"/>
      <c r="X42" s="6" t="n"/>
      <c r="Y42" s="9">
        <f>IF(A42="","",IFERROR(P42*12/O42,0))</f>
        <v/>
      </c>
      <c r="Z42" s="9">
        <f>IF(A42="","",IFERROR((P42*12-R42-S42-T42-U42)/O42,0))</f>
        <v/>
      </c>
      <c r="AA42" s="7">
        <f>IF(A42="","",P42+Q42-R42-S42/12-T42/12-U42/12-V42)</f>
        <v/>
      </c>
      <c r="AB42" s="7">
        <f>IF(A42="","",AA42*12)</f>
        <v/>
      </c>
      <c r="AC42" s="3" t="n"/>
      <c r="AD42" s="36" t="n"/>
      <c r="AE42" s="3" t="n"/>
      <c r="AF42" s="10">
        <f>IF(AC42="","",IF(AC42="F","Alerte rénovation énergétique",IF(AC42="G","Interdiction progressive de location","Conforme")))</f>
        <v/>
      </c>
      <c r="AG42" s="9">
        <f>IF(H42="","",IFERROR(VLOOKUP(H42,'Paramètres'!$A$12:$B$14,2,FALSE),0))</f>
        <v/>
      </c>
    </row>
    <row r="43">
      <c r="A43" s="2" t="n"/>
      <c r="B43" s="3" t="n"/>
      <c r="C43" s="4" t="n"/>
      <c r="D43" s="3" t="n"/>
      <c r="E43" s="3" t="n"/>
      <c r="F43" s="2" t="n"/>
      <c r="G43" s="3" t="n"/>
      <c r="H43" s="3" t="n"/>
      <c r="I43" s="3" t="n"/>
      <c r="J43" s="36" t="n"/>
      <c r="K43" s="6" t="n"/>
      <c r="L43" s="6" t="n"/>
      <c r="M43" s="6" t="n"/>
      <c r="N43" s="6" t="n"/>
      <c r="O43" s="11">
        <f>IF(A43="","",SUM(K43:N43))</f>
        <v/>
      </c>
      <c r="P43" s="6" t="n"/>
      <c r="Q43" s="6" t="n"/>
      <c r="R43" s="6" t="n"/>
      <c r="S43" s="6" t="n"/>
      <c r="T43" s="6" t="n"/>
      <c r="U43" s="6" t="n"/>
      <c r="V43" s="6" t="n"/>
      <c r="W43" s="8" t="n"/>
      <c r="X43" s="6" t="n"/>
      <c r="Y43" s="12">
        <f>IF(A43="","",IFERROR(P43*12/O43,0))</f>
        <v/>
      </c>
      <c r="Z43" s="12">
        <f>IF(A43="","",IFERROR((P43*12-R43-S43-T43-U43)/O43,0))</f>
        <v/>
      </c>
      <c r="AA43" s="11">
        <f>IF(A43="","",P43+Q43-R43-S43/12-T43/12-U43/12-V43)</f>
        <v/>
      </c>
      <c r="AB43" s="11">
        <f>IF(A43="","",AA43*12)</f>
        <v/>
      </c>
      <c r="AC43" s="3" t="n"/>
      <c r="AD43" s="36" t="n"/>
      <c r="AE43" s="3" t="n"/>
      <c r="AF43" s="13">
        <f>IF(AC43="","",IF(AC43="F","Alerte rénovation énergétique",IF(AC43="G","Interdiction progressive de location","Conforme")))</f>
        <v/>
      </c>
      <c r="AG43" s="12">
        <f>IF(H43="","",IFERROR(VLOOKUP(H43,'Paramètres'!$A$12:$B$14,2,FALSE),0))</f>
        <v/>
      </c>
    </row>
    <row r="44">
      <c r="A44" s="2" t="n"/>
      <c r="B44" s="3" t="n"/>
      <c r="C44" s="4" t="n"/>
      <c r="D44" s="3" t="n"/>
      <c r="E44" s="3" t="n"/>
      <c r="F44" s="2" t="n"/>
      <c r="G44" s="3" t="n"/>
      <c r="H44" s="3" t="n"/>
      <c r="I44" s="3" t="n"/>
      <c r="J44" s="36" t="n"/>
      <c r="K44" s="6" t="n"/>
      <c r="L44" s="6" t="n"/>
      <c r="M44" s="6" t="n"/>
      <c r="N44" s="6" t="n"/>
      <c r="O44" s="7">
        <f>IF(A44="","",SUM(K44:N44))</f>
        <v/>
      </c>
      <c r="P44" s="6" t="n"/>
      <c r="Q44" s="6" t="n"/>
      <c r="R44" s="6" t="n"/>
      <c r="S44" s="6" t="n"/>
      <c r="T44" s="6" t="n"/>
      <c r="U44" s="6" t="n"/>
      <c r="V44" s="6" t="n"/>
      <c r="W44" s="8" t="n"/>
      <c r="X44" s="6" t="n"/>
      <c r="Y44" s="9">
        <f>IF(A44="","",IFERROR(P44*12/O44,0))</f>
        <v/>
      </c>
      <c r="Z44" s="9">
        <f>IF(A44="","",IFERROR((P44*12-R44-S44-T44-U44)/O44,0))</f>
        <v/>
      </c>
      <c r="AA44" s="7">
        <f>IF(A44="","",P44+Q44-R44-S44/12-T44/12-U44/12-V44)</f>
        <v/>
      </c>
      <c r="AB44" s="7">
        <f>IF(A44="","",AA44*12)</f>
        <v/>
      </c>
      <c r="AC44" s="3" t="n"/>
      <c r="AD44" s="36" t="n"/>
      <c r="AE44" s="3" t="n"/>
      <c r="AF44" s="10">
        <f>IF(AC44="","",IF(AC44="F","Alerte rénovation énergétique",IF(AC44="G","Interdiction progressive de location","Conforme")))</f>
        <v/>
      </c>
      <c r="AG44" s="9">
        <f>IF(H44="","",IFERROR(VLOOKUP(H44,'Paramètres'!$A$12:$B$14,2,FALSE),0))</f>
        <v/>
      </c>
    </row>
    <row r="45">
      <c r="A45" s="2" t="n"/>
      <c r="B45" s="3" t="n"/>
      <c r="C45" s="4" t="n"/>
      <c r="D45" s="3" t="n"/>
      <c r="E45" s="3" t="n"/>
      <c r="F45" s="2" t="n"/>
      <c r="G45" s="3" t="n"/>
      <c r="H45" s="3" t="n"/>
      <c r="I45" s="3" t="n"/>
      <c r="J45" s="36" t="n"/>
      <c r="K45" s="6" t="n"/>
      <c r="L45" s="6" t="n"/>
      <c r="M45" s="6" t="n"/>
      <c r="N45" s="6" t="n"/>
      <c r="O45" s="11">
        <f>IF(A45="","",SUM(K45:N45))</f>
        <v/>
      </c>
      <c r="P45" s="6" t="n"/>
      <c r="Q45" s="6" t="n"/>
      <c r="R45" s="6" t="n"/>
      <c r="S45" s="6" t="n"/>
      <c r="T45" s="6" t="n"/>
      <c r="U45" s="6" t="n"/>
      <c r="V45" s="6" t="n"/>
      <c r="W45" s="8" t="n"/>
      <c r="X45" s="6" t="n"/>
      <c r="Y45" s="12">
        <f>IF(A45="","",IFERROR(P45*12/O45,0))</f>
        <v/>
      </c>
      <c r="Z45" s="12">
        <f>IF(A45="","",IFERROR((P45*12-R45-S45-T45-U45)/O45,0))</f>
        <v/>
      </c>
      <c r="AA45" s="11">
        <f>IF(A45="","",P45+Q45-R45-S45/12-T45/12-U45/12-V45)</f>
        <v/>
      </c>
      <c r="AB45" s="11">
        <f>IF(A45="","",AA45*12)</f>
        <v/>
      </c>
      <c r="AC45" s="3" t="n"/>
      <c r="AD45" s="36" t="n"/>
      <c r="AE45" s="3" t="n"/>
      <c r="AF45" s="13">
        <f>IF(AC45="","",IF(AC45="F","Alerte rénovation énergétique",IF(AC45="G","Interdiction progressive de location","Conforme")))</f>
        <v/>
      </c>
      <c r="AG45" s="12">
        <f>IF(H45="","",IFERROR(VLOOKUP(H45,'Paramètres'!$A$12:$B$14,2,FALSE),0))</f>
        <v/>
      </c>
    </row>
    <row r="46">
      <c r="A46" s="2" t="n"/>
      <c r="B46" s="3" t="n"/>
      <c r="C46" s="4" t="n"/>
      <c r="D46" s="3" t="n"/>
      <c r="E46" s="3" t="n"/>
      <c r="F46" s="2" t="n"/>
      <c r="G46" s="3" t="n"/>
      <c r="H46" s="3" t="n"/>
      <c r="I46" s="3" t="n"/>
      <c r="J46" s="36" t="n"/>
      <c r="K46" s="6" t="n"/>
      <c r="L46" s="6" t="n"/>
      <c r="M46" s="6" t="n"/>
      <c r="N46" s="6" t="n"/>
      <c r="O46" s="7">
        <f>IF(A46="","",SUM(K46:N46))</f>
        <v/>
      </c>
      <c r="P46" s="6" t="n"/>
      <c r="Q46" s="6" t="n"/>
      <c r="R46" s="6" t="n"/>
      <c r="S46" s="6" t="n"/>
      <c r="T46" s="6" t="n"/>
      <c r="U46" s="6" t="n"/>
      <c r="V46" s="6" t="n"/>
      <c r="W46" s="8" t="n"/>
      <c r="X46" s="6" t="n"/>
      <c r="Y46" s="9">
        <f>IF(A46="","",IFERROR(P46*12/O46,0))</f>
        <v/>
      </c>
      <c r="Z46" s="9">
        <f>IF(A46="","",IFERROR((P46*12-R46-S46-T46-U46)/O46,0))</f>
        <v/>
      </c>
      <c r="AA46" s="7">
        <f>IF(A46="","",P46+Q46-R46-S46/12-T46/12-U46/12-V46)</f>
        <v/>
      </c>
      <c r="AB46" s="7">
        <f>IF(A46="","",AA46*12)</f>
        <v/>
      </c>
      <c r="AC46" s="3" t="n"/>
      <c r="AD46" s="36" t="n"/>
      <c r="AE46" s="3" t="n"/>
      <c r="AF46" s="10">
        <f>IF(AC46="","",IF(AC46="F","Alerte rénovation énergétique",IF(AC46="G","Interdiction progressive de location","Conforme")))</f>
        <v/>
      </c>
      <c r="AG46" s="9">
        <f>IF(H46="","",IFERROR(VLOOKUP(H46,'Paramètres'!$A$12:$B$14,2,FALSE),0))</f>
        <v/>
      </c>
    </row>
    <row r="47">
      <c r="A47" s="2" t="n"/>
      <c r="B47" s="3" t="n"/>
      <c r="C47" s="4" t="n"/>
      <c r="D47" s="3" t="n"/>
      <c r="E47" s="3" t="n"/>
      <c r="F47" s="2" t="n"/>
      <c r="G47" s="3" t="n"/>
      <c r="H47" s="3" t="n"/>
      <c r="I47" s="3" t="n"/>
      <c r="J47" s="36" t="n"/>
      <c r="K47" s="6" t="n"/>
      <c r="L47" s="6" t="n"/>
      <c r="M47" s="6" t="n"/>
      <c r="N47" s="6" t="n"/>
      <c r="O47" s="11">
        <f>IF(A47="","",SUM(K47:N47))</f>
        <v/>
      </c>
      <c r="P47" s="6" t="n"/>
      <c r="Q47" s="6" t="n"/>
      <c r="R47" s="6" t="n"/>
      <c r="S47" s="6" t="n"/>
      <c r="T47" s="6" t="n"/>
      <c r="U47" s="6" t="n"/>
      <c r="V47" s="6" t="n"/>
      <c r="W47" s="8" t="n"/>
      <c r="X47" s="6" t="n"/>
      <c r="Y47" s="12">
        <f>IF(A47="","",IFERROR(P47*12/O47,0))</f>
        <v/>
      </c>
      <c r="Z47" s="12">
        <f>IF(A47="","",IFERROR((P47*12-R47-S47-T47-U47)/O47,0))</f>
        <v/>
      </c>
      <c r="AA47" s="11">
        <f>IF(A47="","",P47+Q47-R47-S47/12-T47/12-U47/12-V47)</f>
        <v/>
      </c>
      <c r="AB47" s="11">
        <f>IF(A47="","",AA47*12)</f>
        <v/>
      </c>
      <c r="AC47" s="3" t="n"/>
      <c r="AD47" s="36" t="n"/>
      <c r="AE47" s="3" t="n"/>
      <c r="AF47" s="13">
        <f>IF(AC47="","",IF(AC47="F","Alerte rénovation énergétique",IF(AC47="G","Interdiction progressive de location","Conforme")))</f>
        <v/>
      </c>
      <c r="AG47" s="12">
        <f>IF(H47="","",IFERROR(VLOOKUP(H47,'Paramètres'!$A$12:$B$14,2,FALSE),0))</f>
        <v/>
      </c>
    </row>
    <row r="48">
      <c r="A48" s="2" t="n"/>
      <c r="B48" s="3" t="n"/>
      <c r="C48" s="4" t="n"/>
      <c r="D48" s="3" t="n"/>
      <c r="E48" s="3" t="n"/>
      <c r="F48" s="2" t="n"/>
      <c r="G48" s="3" t="n"/>
      <c r="H48" s="3" t="n"/>
      <c r="I48" s="3" t="n"/>
      <c r="J48" s="36" t="n"/>
      <c r="K48" s="6" t="n"/>
      <c r="L48" s="6" t="n"/>
      <c r="M48" s="6" t="n"/>
      <c r="N48" s="6" t="n"/>
      <c r="O48" s="7">
        <f>IF(A48="","",SUM(K48:N48))</f>
        <v/>
      </c>
      <c r="P48" s="6" t="n"/>
      <c r="Q48" s="6" t="n"/>
      <c r="R48" s="6" t="n"/>
      <c r="S48" s="6" t="n"/>
      <c r="T48" s="6" t="n"/>
      <c r="U48" s="6" t="n"/>
      <c r="V48" s="6" t="n"/>
      <c r="W48" s="8" t="n"/>
      <c r="X48" s="6" t="n"/>
      <c r="Y48" s="9">
        <f>IF(A48="","",IFERROR(P48*12/O48,0))</f>
        <v/>
      </c>
      <c r="Z48" s="9">
        <f>IF(A48="","",IFERROR((P48*12-R48-S48-T48-U48)/O48,0))</f>
        <v/>
      </c>
      <c r="AA48" s="7">
        <f>IF(A48="","",P48+Q48-R48-S48/12-T48/12-U48/12-V48)</f>
        <v/>
      </c>
      <c r="AB48" s="7">
        <f>IF(A48="","",AA48*12)</f>
        <v/>
      </c>
      <c r="AC48" s="3" t="n"/>
      <c r="AD48" s="36" t="n"/>
      <c r="AE48" s="3" t="n"/>
      <c r="AF48" s="10">
        <f>IF(AC48="","",IF(AC48="F","Alerte rénovation énergétique",IF(AC48="G","Interdiction progressive de location","Conforme")))</f>
        <v/>
      </c>
      <c r="AG48" s="9">
        <f>IF(H48="","",IFERROR(VLOOKUP(H48,'Paramètres'!$A$12:$B$14,2,FALSE),0))</f>
        <v/>
      </c>
    </row>
    <row r="49">
      <c r="A49" s="2" t="n"/>
      <c r="B49" s="3" t="n"/>
      <c r="C49" s="4" t="n"/>
      <c r="D49" s="3" t="n"/>
      <c r="E49" s="3" t="n"/>
      <c r="F49" s="2" t="n"/>
      <c r="G49" s="3" t="n"/>
      <c r="H49" s="3" t="n"/>
      <c r="I49" s="3" t="n"/>
      <c r="J49" s="36" t="n"/>
      <c r="K49" s="6" t="n"/>
      <c r="L49" s="6" t="n"/>
      <c r="M49" s="6" t="n"/>
      <c r="N49" s="6" t="n"/>
      <c r="O49" s="11">
        <f>IF(A49="","",SUM(K49:N49))</f>
        <v/>
      </c>
      <c r="P49" s="6" t="n"/>
      <c r="Q49" s="6" t="n"/>
      <c r="R49" s="6" t="n"/>
      <c r="S49" s="6" t="n"/>
      <c r="T49" s="6" t="n"/>
      <c r="U49" s="6" t="n"/>
      <c r="V49" s="6" t="n"/>
      <c r="W49" s="8" t="n"/>
      <c r="X49" s="6" t="n"/>
      <c r="Y49" s="12">
        <f>IF(A49="","",IFERROR(P49*12/O49,0))</f>
        <v/>
      </c>
      <c r="Z49" s="12">
        <f>IF(A49="","",IFERROR((P49*12-R49-S49-T49-U49)/O49,0))</f>
        <v/>
      </c>
      <c r="AA49" s="11">
        <f>IF(A49="","",P49+Q49-R49-S49/12-T49/12-U49/12-V49)</f>
        <v/>
      </c>
      <c r="AB49" s="11">
        <f>IF(A49="","",AA49*12)</f>
        <v/>
      </c>
      <c r="AC49" s="3" t="n"/>
      <c r="AD49" s="36" t="n"/>
      <c r="AE49" s="3" t="n"/>
      <c r="AF49" s="13">
        <f>IF(AC49="","",IF(AC49="F","Alerte rénovation énergétique",IF(AC49="G","Interdiction progressive de location","Conforme")))</f>
        <v/>
      </c>
      <c r="AG49" s="12">
        <f>IF(H49="","",IFERROR(VLOOKUP(H49,'Paramètres'!$A$12:$B$14,2,FALSE),0))</f>
        <v/>
      </c>
    </row>
    <row r="50">
      <c r="A50" s="2" t="n"/>
      <c r="B50" s="3" t="n"/>
      <c r="C50" s="4" t="n"/>
      <c r="D50" s="3" t="n"/>
      <c r="E50" s="3" t="n"/>
      <c r="F50" s="2" t="n"/>
      <c r="G50" s="3" t="n"/>
      <c r="H50" s="3" t="n"/>
      <c r="I50" s="3" t="n"/>
      <c r="J50" s="36" t="n"/>
      <c r="K50" s="6" t="n"/>
      <c r="L50" s="6" t="n"/>
      <c r="M50" s="6" t="n"/>
      <c r="N50" s="6" t="n"/>
      <c r="O50" s="7">
        <f>IF(A50="","",SUM(K50:N50))</f>
        <v/>
      </c>
      <c r="P50" s="6" t="n"/>
      <c r="Q50" s="6" t="n"/>
      <c r="R50" s="6" t="n"/>
      <c r="S50" s="6" t="n"/>
      <c r="T50" s="6" t="n"/>
      <c r="U50" s="6" t="n"/>
      <c r="V50" s="6" t="n"/>
      <c r="W50" s="8" t="n"/>
      <c r="X50" s="6" t="n"/>
      <c r="Y50" s="9">
        <f>IF(A50="","",IFERROR(P50*12/O50,0))</f>
        <v/>
      </c>
      <c r="Z50" s="9">
        <f>IF(A50="","",IFERROR((P50*12-R50-S50-T50-U50)/O50,0))</f>
        <v/>
      </c>
      <c r="AA50" s="7">
        <f>IF(A50="","",P50+Q50-R50-S50/12-T50/12-U50/12-V50)</f>
        <v/>
      </c>
      <c r="AB50" s="7">
        <f>IF(A50="","",AA50*12)</f>
        <v/>
      </c>
      <c r="AC50" s="3" t="n"/>
      <c r="AD50" s="36" t="n"/>
      <c r="AE50" s="3" t="n"/>
      <c r="AF50" s="10">
        <f>IF(AC50="","",IF(AC50="F","Alerte rénovation énergétique",IF(AC50="G","Interdiction progressive de location","Conforme")))</f>
        <v/>
      </c>
      <c r="AG50" s="9">
        <f>IF(H50="","",IFERROR(VLOOKUP(H50,'Paramètres'!$A$12:$B$14,2,FALSE),0))</f>
        <v/>
      </c>
    </row>
    <row r="51">
      <c r="A51" s="2" t="n"/>
      <c r="B51" s="3" t="n"/>
      <c r="C51" s="4" t="n"/>
      <c r="D51" s="3" t="n"/>
      <c r="E51" s="3" t="n"/>
      <c r="F51" s="2" t="n"/>
      <c r="G51" s="3" t="n"/>
      <c r="H51" s="3" t="n"/>
      <c r="I51" s="3" t="n"/>
      <c r="J51" s="36" t="n"/>
      <c r="K51" s="6" t="n"/>
      <c r="L51" s="6" t="n"/>
      <c r="M51" s="6" t="n"/>
      <c r="N51" s="6" t="n"/>
      <c r="O51" s="11">
        <f>IF(A51="","",SUM(K51:N51))</f>
        <v/>
      </c>
      <c r="P51" s="6" t="n"/>
      <c r="Q51" s="6" t="n"/>
      <c r="R51" s="6" t="n"/>
      <c r="S51" s="6" t="n"/>
      <c r="T51" s="6" t="n"/>
      <c r="U51" s="6" t="n"/>
      <c r="V51" s="6" t="n"/>
      <c r="W51" s="8" t="n"/>
      <c r="X51" s="6" t="n"/>
      <c r="Y51" s="12">
        <f>IF(A51="","",IFERROR(P51*12/O51,0))</f>
        <v/>
      </c>
      <c r="Z51" s="12">
        <f>IF(A51="","",IFERROR((P51*12-R51-S51-T51-U51)/O51,0))</f>
        <v/>
      </c>
      <c r="AA51" s="11">
        <f>IF(A51="","",P51+Q51-R51-S51/12-T51/12-U51/12-V51)</f>
        <v/>
      </c>
      <c r="AB51" s="11">
        <f>IF(A51="","",AA51*12)</f>
        <v/>
      </c>
      <c r="AC51" s="3" t="n"/>
      <c r="AD51" s="36" t="n"/>
      <c r="AE51" s="3" t="n"/>
      <c r="AF51" s="13">
        <f>IF(AC51="","",IF(AC51="F","Alerte rénovation énergétique",IF(AC51="G","Interdiction progressive de location","Conforme")))</f>
        <v/>
      </c>
      <c r="AG51" s="12">
        <f>IF(H51="","",IFERROR(VLOOKUP(H51,'Paramètres'!$A$12:$B$14,2,FALSE),0))</f>
        <v/>
      </c>
    </row>
    <row r="52">
      <c r="A52" s="2" t="n"/>
      <c r="B52" s="3" t="n"/>
      <c r="C52" s="4" t="n"/>
      <c r="D52" s="3" t="n"/>
      <c r="E52" s="3" t="n"/>
      <c r="F52" s="2" t="n"/>
      <c r="G52" s="3" t="n"/>
      <c r="H52" s="3" t="n"/>
      <c r="I52" s="3" t="n"/>
      <c r="J52" s="36" t="n"/>
      <c r="K52" s="6" t="n"/>
      <c r="L52" s="6" t="n"/>
      <c r="M52" s="6" t="n"/>
      <c r="N52" s="6" t="n"/>
      <c r="O52" s="7">
        <f>IF(A52="","",SUM(K52:N52))</f>
        <v/>
      </c>
      <c r="P52" s="6" t="n"/>
      <c r="Q52" s="6" t="n"/>
      <c r="R52" s="6" t="n"/>
      <c r="S52" s="6" t="n"/>
      <c r="T52" s="6" t="n"/>
      <c r="U52" s="6" t="n"/>
      <c r="V52" s="6" t="n"/>
      <c r="W52" s="8" t="n"/>
      <c r="X52" s="6" t="n"/>
      <c r="Y52" s="9">
        <f>IF(A52="","",IFERROR(P52*12/O52,0))</f>
        <v/>
      </c>
      <c r="Z52" s="9">
        <f>IF(A52="","",IFERROR((P52*12-R52-S52-T52-U52)/O52,0))</f>
        <v/>
      </c>
      <c r="AA52" s="7">
        <f>IF(A52="","",P52+Q52-R52-S52/12-T52/12-U52/12-V52)</f>
        <v/>
      </c>
      <c r="AB52" s="7">
        <f>IF(A52="","",AA52*12)</f>
        <v/>
      </c>
      <c r="AC52" s="3" t="n"/>
      <c r="AD52" s="36" t="n"/>
      <c r="AE52" s="3" t="n"/>
      <c r="AF52" s="10">
        <f>IF(AC52="","",IF(AC52="F","Alerte rénovation énergétique",IF(AC52="G","Interdiction progressive de location","Conforme")))</f>
        <v/>
      </c>
      <c r="AG52" s="9">
        <f>IF(H52="","",IFERROR(VLOOKUP(H52,'Paramètres'!$A$12:$B$14,2,FALSE),0))</f>
        <v/>
      </c>
    </row>
    <row r="53">
      <c r="A53" s="2" t="n"/>
      <c r="B53" s="3" t="n"/>
      <c r="C53" s="4" t="n"/>
      <c r="D53" s="3" t="n"/>
      <c r="E53" s="3" t="n"/>
      <c r="F53" s="2" t="n"/>
      <c r="G53" s="3" t="n"/>
      <c r="H53" s="3" t="n"/>
      <c r="I53" s="3" t="n"/>
      <c r="J53" s="36" t="n"/>
      <c r="K53" s="6" t="n"/>
      <c r="L53" s="6" t="n"/>
      <c r="M53" s="6" t="n"/>
      <c r="N53" s="6" t="n"/>
      <c r="O53" s="11">
        <f>IF(A53="","",SUM(K53:N53))</f>
        <v/>
      </c>
      <c r="P53" s="6" t="n"/>
      <c r="Q53" s="6" t="n"/>
      <c r="R53" s="6" t="n"/>
      <c r="S53" s="6" t="n"/>
      <c r="T53" s="6" t="n"/>
      <c r="U53" s="6" t="n"/>
      <c r="V53" s="6" t="n"/>
      <c r="W53" s="8" t="n"/>
      <c r="X53" s="6" t="n"/>
      <c r="Y53" s="12">
        <f>IF(A53="","",IFERROR(P53*12/O53,0))</f>
        <v/>
      </c>
      <c r="Z53" s="12">
        <f>IF(A53="","",IFERROR((P53*12-R53-S53-T53-U53)/O53,0))</f>
        <v/>
      </c>
      <c r="AA53" s="11">
        <f>IF(A53="","",P53+Q53-R53-S53/12-T53/12-U53/12-V53)</f>
        <v/>
      </c>
      <c r="AB53" s="11">
        <f>IF(A53="","",AA53*12)</f>
        <v/>
      </c>
      <c r="AC53" s="3" t="n"/>
      <c r="AD53" s="36" t="n"/>
      <c r="AE53" s="3" t="n"/>
      <c r="AF53" s="13">
        <f>IF(AC53="","",IF(AC53="F","Alerte rénovation énergétique",IF(AC53="G","Interdiction progressive de location","Conforme")))</f>
        <v/>
      </c>
      <c r="AG53" s="12">
        <f>IF(H53="","",IFERROR(VLOOKUP(H53,'Paramètres'!$A$12:$B$14,2,FALSE),0))</f>
        <v/>
      </c>
    </row>
    <row r="54">
      <c r="A54" s="2" t="n"/>
      <c r="B54" s="3" t="n"/>
      <c r="C54" s="4" t="n"/>
      <c r="D54" s="3" t="n"/>
      <c r="E54" s="3" t="n"/>
      <c r="F54" s="2" t="n"/>
      <c r="G54" s="3" t="n"/>
      <c r="H54" s="3" t="n"/>
      <c r="I54" s="3" t="n"/>
      <c r="J54" s="36" t="n"/>
      <c r="K54" s="6" t="n"/>
      <c r="L54" s="6" t="n"/>
      <c r="M54" s="6" t="n"/>
      <c r="N54" s="6" t="n"/>
      <c r="O54" s="7">
        <f>IF(A54="","",SUM(K54:N54))</f>
        <v/>
      </c>
      <c r="P54" s="6" t="n"/>
      <c r="Q54" s="6" t="n"/>
      <c r="R54" s="6" t="n"/>
      <c r="S54" s="6" t="n"/>
      <c r="T54" s="6" t="n"/>
      <c r="U54" s="6" t="n"/>
      <c r="V54" s="6" t="n"/>
      <c r="W54" s="8" t="n"/>
      <c r="X54" s="6" t="n"/>
      <c r="Y54" s="9">
        <f>IF(A54="","",IFERROR(P54*12/O54,0))</f>
        <v/>
      </c>
      <c r="Z54" s="9">
        <f>IF(A54="","",IFERROR((P54*12-R54-S54-T54-U54)/O54,0))</f>
        <v/>
      </c>
      <c r="AA54" s="7">
        <f>IF(A54="","",P54+Q54-R54-S54/12-T54/12-U54/12-V54)</f>
        <v/>
      </c>
      <c r="AB54" s="7">
        <f>IF(A54="","",AA54*12)</f>
        <v/>
      </c>
      <c r="AC54" s="3" t="n"/>
      <c r="AD54" s="36" t="n"/>
      <c r="AE54" s="3" t="n"/>
      <c r="AF54" s="10">
        <f>IF(AC54="","",IF(AC54="F","Alerte rénovation énergétique",IF(AC54="G","Interdiction progressive de location","Conforme")))</f>
        <v/>
      </c>
      <c r="AG54" s="9">
        <f>IF(H54="","",IFERROR(VLOOKUP(H54,'Paramètres'!$A$12:$B$14,2,FALSE),0))</f>
        <v/>
      </c>
    </row>
    <row r="55">
      <c r="A55" s="2" t="n"/>
      <c r="B55" s="3" t="n"/>
      <c r="C55" s="4" t="n"/>
      <c r="D55" s="3" t="n"/>
      <c r="E55" s="3" t="n"/>
      <c r="F55" s="2" t="n"/>
      <c r="G55" s="3" t="n"/>
      <c r="H55" s="3" t="n"/>
      <c r="I55" s="3" t="n"/>
      <c r="J55" s="36" t="n"/>
      <c r="K55" s="6" t="n"/>
      <c r="L55" s="6" t="n"/>
      <c r="M55" s="6" t="n"/>
      <c r="N55" s="6" t="n"/>
      <c r="O55" s="11">
        <f>IF(A55="","",SUM(K55:N55))</f>
        <v/>
      </c>
      <c r="P55" s="6" t="n"/>
      <c r="Q55" s="6" t="n"/>
      <c r="R55" s="6" t="n"/>
      <c r="S55" s="6" t="n"/>
      <c r="T55" s="6" t="n"/>
      <c r="U55" s="6" t="n"/>
      <c r="V55" s="6" t="n"/>
      <c r="W55" s="8" t="n"/>
      <c r="X55" s="6" t="n"/>
      <c r="Y55" s="12">
        <f>IF(A55="","",IFERROR(P55*12/O55,0))</f>
        <v/>
      </c>
      <c r="Z55" s="12">
        <f>IF(A55="","",IFERROR((P55*12-R55-S55-T55-U55)/O55,0))</f>
        <v/>
      </c>
      <c r="AA55" s="11">
        <f>IF(A55="","",P55+Q55-R55-S55/12-T55/12-U55/12-V55)</f>
        <v/>
      </c>
      <c r="AB55" s="11">
        <f>IF(A55="","",AA55*12)</f>
        <v/>
      </c>
      <c r="AC55" s="3" t="n"/>
      <c r="AD55" s="36" t="n"/>
      <c r="AE55" s="3" t="n"/>
      <c r="AF55" s="13">
        <f>IF(AC55="","",IF(AC55="F","Alerte rénovation énergétique",IF(AC55="G","Interdiction progressive de location","Conforme")))</f>
        <v/>
      </c>
      <c r="AG55" s="12">
        <f>IF(H55="","",IFERROR(VLOOKUP(H55,'Paramètres'!$A$12:$B$14,2,FALSE),0))</f>
        <v/>
      </c>
    </row>
    <row r="56">
      <c r="A56" s="2" t="n"/>
      <c r="B56" s="3" t="n"/>
      <c r="C56" s="4" t="n"/>
      <c r="D56" s="3" t="n"/>
      <c r="E56" s="3" t="n"/>
      <c r="F56" s="2" t="n"/>
      <c r="G56" s="3" t="n"/>
      <c r="H56" s="3" t="n"/>
      <c r="I56" s="3" t="n"/>
      <c r="J56" s="36" t="n"/>
      <c r="K56" s="6" t="n"/>
      <c r="L56" s="6" t="n"/>
      <c r="M56" s="6" t="n"/>
      <c r="N56" s="6" t="n"/>
      <c r="O56" s="7">
        <f>IF(A56="","",SUM(K56:N56))</f>
        <v/>
      </c>
      <c r="P56" s="6" t="n"/>
      <c r="Q56" s="6" t="n"/>
      <c r="R56" s="6" t="n"/>
      <c r="S56" s="6" t="n"/>
      <c r="T56" s="6" t="n"/>
      <c r="U56" s="6" t="n"/>
      <c r="V56" s="6" t="n"/>
      <c r="W56" s="8" t="n"/>
      <c r="X56" s="6" t="n"/>
      <c r="Y56" s="9">
        <f>IF(A56="","",IFERROR(P56*12/O56,0))</f>
        <v/>
      </c>
      <c r="Z56" s="9">
        <f>IF(A56="","",IFERROR((P56*12-R56-S56-T56-U56)/O56,0))</f>
        <v/>
      </c>
      <c r="AA56" s="7">
        <f>IF(A56="","",P56+Q56-R56-S56/12-T56/12-U56/12-V56)</f>
        <v/>
      </c>
      <c r="AB56" s="7">
        <f>IF(A56="","",AA56*12)</f>
        <v/>
      </c>
      <c r="AC56" s="3" t="n"/>
      <c r="AD56" s="36" t="n"/>
      <c r="AE56" s="3" t="n"/>
      <c r="AF56" s="10">
        <f>IF(AC56="","",IF(AC56="F","Alerte rénovation énergétique",IF(AC56="G","Interdiction progressive de location","Conforme")))</f>
        <v/>
      </c>
      <c r="AG56" s="9">
        <f>IF(H56="","",IFERROR(VLOOKUP(H56,'Paramètres'!$A$12:$B$14,2,FALSE),0))</f>
        <v/>
      </c>
    </row>
    <row r="57">
      <c r="A57" s="2" t="n"/>
      <c r="B57" s="3" t="n"/>
      <c r="C57" s="4" t="n"/>
      <c r="D57" s="3" t="n"/>
      <c r="E57" s="3" t="n"/>
      <c r="F57" s="2" t="n"/>
      <c r="G57" s="3" t="n"/>
      <c r="H57" s="3" t="n"/>
      <c r="I57" s="3" t="n"/>
      <c r="J57" s="36" t="n"/>
      <c r="K57" s="6" t="n"/>
      <c r="L57" s="6" t="n"/>
      <c r="M57" s="6" t="n"/>
      <c r="N57" s="6" t="n"/>
      <c r="O57" s="11">
        <f>IF(A57="","",SUM(K57:N57))</f>
        <v/>
      </c>
      <c r="P57" s="6" t="n"/>
      <c r="Q57" s="6" t="n"/>
      <c r="R57" s="6" t="n"/>
      <c r="S57" s="6" t="n"/>
      <c r="T57" s="6" t="n"/>
      <c r="U57" s="6" t="n"/>
      <c r="V57" s="6" t="n"/>
      <c r="W57" s="8" t="n"/>
      <c r="X57" s="6" t="n"/>
      <c r="Y57" s="12">
        <f>IF(A57="","",IFERROR(P57*12/O57,0))</f>
        <v/>
      </c>
      <c r="Z57" s="12">
        <f>IF(A57="","",IFERROR((P57*12-R57-S57-T57-U57)/O57,0))</f>
        <v/>
      </c>
      <c r="AA57" s="11">
        <f>IF(A57="","",P57+Q57-R57-S57/12-T57/12-U57/12-V57)</f>
        <v/>
      </c>
      <c r="AB57" s="11">
        <f>IF(A57="","",AA57*12)</f>
        <v/>
      </c>
      <c r="AC57" s="3" t="n"/>
      <c r="AD57" s="36" t="n"/>
      <c r="AE57" s="3" t="n"/>
      <c r="AF57" s="13">
        <f>IF(AC57="","",IF(AC57="F","Alerte rénovation énergétique",IF(AC57="G","Interdiction progressive de location","Conforme")))</f>
        <v/>
      </c>
      <c r="AG57" s="12">
        <f>IF(H57="","",IFERROR(VLOOKUP(H57,'Paramètres'!$A$12:$B$14,2,FALSE),0))</f>
        <v/>
      </c>
    </row>
    <row r="58">
      <c r="A58" s="2" t="n"/>
      <c r="B58" s="3" t="n"/>
      <c r="C58" s="4" t="n"/>
      <c r="D58" s="3" t="n"/>
      <c r="E58" s="3" t="n"/>
      <c r="F58" s="2" t="n"/>
      <c r="G58" s="3" t="n"/>
      <c r="H58" s="3" t="n"/>
      <c r="I58" s="3" t="n"/>
      <c r="J58" s="36" t="n"/>
      <c r="K58" s="6" t="n"/>
      <c r="L58" s="6" t="n"/>
      <c r="M58" s="6" t="n"/>
      <c r="N58" s="6" t="n"/>
      <c r="O58" s="7">
        <f>IF(A58="","",SUM(K58:N58))</f>
        <v/>
      </c>
      <c r="P58" s="6" t="n"/>
      <c r="Q58" s="6" t="n"/>
      <c r="R58" s="6" t="n"/>
      <c r="S58" s="6" t="n"/>
      <c r="T58" s="6" t="n"/>
      <c r="U58" s="6" t="n"/>
      <c r="V58" s="6" t="n"/>
      <c r="W58" s="8" t="n"/>
      <c r="X58" s="6" t="n"/>
      <c r="Y58" s="9">
        <f>IF(A58="","",IFERROR(P58*12/O58,0))</f>
        <v/>
      </c>
      <c r="Z58" s="9">
        <f>IF(A58="","",IFERROR((P58*12-R58-S58-T58-U58)/O58,0))</f>
        <v/>
      </c>
      <c r="AA58" s="7">
        <f>IF(A58="","",P58+Q58-R58-S58/12-T58/12-U58/12-V58)</f>
        <v/>
      </c>
      <c r="AB58" s="7">
        <f>IF(A58="","",AA58*12)</f>
        <v/>
      </c>
      <c r="AC58" s="3" t="n"/>
      <c r="AD58" s="36" t="n"/>
      <c r="AE58" s="3" t="n"/>
      <c r="AF58" s="10">
        <f>IF(AC58="","",IF(AC58="F","Alerte rénovation énergétique",IF(AC58="G","Interdiction progressive de location","Conforme")))</f>
        <v/>
      </c>
      <c r="AG58" s="9">
        <f>IF(H58="","",IFERROR(VLOOKUP(H58,'Paramètres'!$A$12:$B$14,2,FALSE),0))</f>
        <v/>
      </c>
    </row>
    <row r="59">
      <c r="A59" s="2" t="n"/>
      <c r="B59" s="3" t="n"/>
      <c r="C59" s="4" t="n"/>
      <c r="D59" s="3" t="n"/>
      <c r="E59" s="3" t="n"/>
      <c r="F59" s="2" t="n"/>
      <c r="G59" s="3" t="n"/>
      <c r="H59" s="3" t="n"/>
      <c r="I59" s="3" t="n"/>
      <c r="J59" s="36" t="n"/>
      <c r="K59" s="6" t="n"/>
      <c r="L59" s="6" t="n"/>
      <c r="M59" s="6" t="n"/>
      <c r="N59" s="6" t="n"/>
      <c r="O59" s="11">
        <f>IF(A59="","",SUM(K59:N59))</f>
        <v/>
      </c>
      <c r="P59" s="6" t="n"/>
      <c r="Q59" s="6" t="n"/>
      <c r="R59" s="6" t="n"/>
      <c r="S59" s="6" t="n"/>
      <c r="T59" s="6" t="n"/>
      <c r="U59" s="6" t="n"/>
      <c r="V59" s="6" t="n"/>
      <c r="W59" s="8" t="n"/>
      <c r="X59" s="6" t="n"/>
      <c r="Y59" s="12">
        <f>IF(A59="","",IFERROR(P59*12/O59,0))</f>
        <v/>
      </c>
      <c r="Z59" s="12">
        <f>IF(A59="","",IFERROR((P59*12-R59-S59-T59-U59)/O59,0))</f>
        <v/>
      </c>
      <c r="AA59" s="11">
        <f>IF(A59="","",P59+Q59-R59-S59/12-T59/12-U59/12-V59)</f>
        <v/>
      </c>
      <c r="AB59" s="11">
        <f>IF(A59="","",AA59*12)</f>
        <v/>
      </c>
      <c r="AC59" s="3" t="n"/>
      <c r="AD59" s="36" t="n"/>
      <c r="AE59" s="3" t="n"/>
      <c r="AF59" s="13">
        <f>IF(AC59="","",IF(AC59="F","Alerte rénovation énergétique",IF(AC59="G","Interdiction progressive de location","Conforme")))</f>
        <v/>
      </c>
      <c r="AG59" s="12">
        <f>IF(H59="","",IFERROR(VLOOKUP(H59,'Paramètres'!$A$12:$B$14,2,FALSE),0))</f>
        <v/>
      </c>
    </row>
    <row r="60">
      <c r="A60" s="2" t="n"/>
      <c r="B60" s="3" t="n"/>
      <c r="C60" s="4" t="n"/>
      <c r="D60" s="3" t="n"/>
      <c r="E60" s="3" t="n"/>
      <c r="F60" s="2" t="n"/>
      <c r="G60" s="3" t="n"/>
      <c r="H60" s="3" t="n"/>
      <c r="I60" s="3" t="n"/>
      <c r="J60" s="36" t="n"/>
      <c r="K60" s="6" t="n"/>
      <c r="L60" s="6" t="n"/>
      <c r="M60" s="6" t="n"/>
      <c r="N60" s="6" t="n"/>
      <c r="O60" s="7">
        <f>IF(A60="","",SUM(K60:N60))</f>
        <v/>
      </c>
      <c r="P60" s="6" t="n"/>
      <c r="Q60" s="6" t="n"/>
      <c r="R60" s="6" t="n"/>
      <c r="S60" s="6" t="n"/>
      <c r="T60" s="6" t="n"/>
      <c r="U60" s="6" t="n"/>
      <c r="V60" s="6" t="n"/>
      <c r="W60" s="8" t="n"/>
      <c r="X60" s="6" t="n"/>
      <c r="Y60" s="9">
        <f>IF(A60="","",IFERROR(P60*12/O60,0))</f>
        <v/>
      </c>
      <c r="Z60" s="9">
        <f>IF(A60="","",IFERROR((P60*12-R60-S60-T60-U60)/O60,0))</f>
        <v/>
      </c>
      <c r="AA60" s="7">
        <f>IF(A60="","",P60+Q60-R60-S60/12-T60/12-U60/12-V60)</f>
        <v/>
      </c>
      <c r="AB60" s="7">
        <f>IF(A60="","",AA60*12)</f>
        <v/>
      </c>
      <c r="AC60" s="3" t="n"/>
      <c r="AD60" s="36" t="n"/>
      <c r="AE60" s="3" t="n"/>
      <c r="AF60" s="10">
        <f>IF(AC60="","",IF(AC60="F","Alerte rénovation énergétique",IF(AC60="G","Interdiction progressive de location","Conforme")))</f>
        <v/>
      </c>
      <c r="AG60" s="9">
        <f>IF(H60="","",IFERROR(VLOOKUP(H60,'Paramètres'!$A$12:$B$14,2,FALSE),0))</f>
        <v/>
      </c>
    </row>
    <row r="61">
      <c r="A61" s="2" t="n"/>
      <c r="B61" s="3" t="n"/>
      <c r="C61" s="4" t="n"/>
      <c r="D61" s="3" t="n"/>
      <c r="E61" s="3" t="n"/>
      <c r="F61" s="2" t="n"/>
      <c r="G61" s="3" t="n"/>
      <c r="H61" s="3" t="n"/>
      <c r="I61" s="3" t="n"/>
      <c r="J61" s="36" t="n"/>
      <c r="K61" s="6" t="n"/>
      <c r="L61" s="6" t="n"/>
      <c r="M61" s="6" t="n"/>
      <c r="N61" s="6" t="n"/>
      <c r="O61" s="11">
        <f>IF(A61="","",SUM(K61:N61))</f>
        <v/>
      </c>
      <c r="P61" s="6" t="n"/>
      <c r="Q61" s="6" t="n"/>
      <c r="R61" s="6" t="n"/>
      <c r="S61" s="6" t="n"/>
      <c r="T61" s="6" t="n"/>
      <c r="U61" s="6" t="n"/>
      <c r="V61" s="6" t="n"/>
      <c r="W61" s="8" t="n"/>
      <c r="X61" s="6" t="n"/>
      <c r="Y61" s="12">
        <f>IF(A61="","",IFERROR(P61*12/O61,0))</f>
        <v/>
      </c>
      <c r="Z61" s="12">
        <f>IF(A61="","",IFERROR((P61*12-R61-S61-T61-U61)/O61,0))</f>
        <v/>
      </c>
      <c r="AA61" s="11">
        <f>IF(A61="","",P61+Q61-R61-S61/12-T61/12-U61/12-V61)</f>
        <v/>
      </c>
      <c r="AB61" s="11">
        <f>IF(A61="","",AA61*12)</f>
        <v/>
      </c>
      <c r="AC61" s="3" t="n"/>
      <c r="AD61" s="36" t="n"/>
      <c r="AE61" s="3" t="n"/>
      <c r="AF61" s="13">
        <f>IF(AC61="","",IF(AC61="F","Alerte rénovation énergétique",IF(AC61="G","Interdiction progressive de location","Conforme")))</f>
        <v/>
      </c>
      <c r="AG61" s="12">
        <f>IF(H61="","",IFERROR(VLOOKUP(H61,'Paramètres'!$A$12:$B$14,2,FALSE),0))</f>
        <v/>
      </c>
    </row>
    <row r="62">
      <c r="A62" s="2" t="n"/>
      <c r="B62" s="3" t="n"/>
      <c r="C62" s="4" t="n"/>
      <c r="D62" s="3" t="n"/>
      <c r="E62" s="3" t="n"/>
      <c r="F62" s="2" t="n"/>
      <c r="G62" s="3" t="n"/>
      <c r="H62" s="3" t="n"/>
      <c r="I62" s="3" t="n"/>
      <c r="J62" s="36" t="n"/>
      <c r="K62" s="6" t="n"/>
      <c r="L62" s="6" t="n"/>
      <c r="M62" s="6" t="n"/>
      <c r="N62" s="6" t="n"/>
      <c r="O62" s="7">
        <f>IF(A62="","",SUM(K62:N62))</f>
        <v/>
      </c>
      <c r="P62" s="6" t="n"/>
      <c r="Q62" s="6" t="n"/>
      <c r="R62" s="6" t="n"/>
      <c r="S62" s="6" t="n"/>
      <c r="T62" s="6" t="n"/>
      <c r="U62" s="6" t="n"/>
      <c r="V62" s="6" t="n"/>
      <c r="W62" s="8" t="n"/>
      <c r="X62" s="6" t="n"/>
      <c r="Y62" s="9">
        <f>IF(A62="","",IFERROR(P62*12/O62,0))</f>
        <v/>
      </c>
      <c r="Z62" s="9">
        <f>IF(A62="","",IFERROR((P62*12-R62-S62-T62-U62)/O62,0))</f>
        <v/>
      </c>
      <c r="AA62" s="7">
        <f>IF(A62="","",P62+Q62-R62-S62/12-T62/12-U62/12-V62)</f>
        <v/>
      </c>
      <c r="AB62" s="7">
        <f>IF(A62="","",AA62*12)</f>
        <v/>
      </c>
      <c r="AC62" s="3" t="n"/>
      <c r="AD62" s="36" t="n"/>
      <c r="AE62" s="3" t="n"/>
      <c r="AF62" s="10">
        <f>IF(AC62="","",IF(AC62="F","Alerte rénovation énergétique",IF(AC62="G","Interdiction progressive de location","Conforme")))</f>
        <v/>
      </c>
      <c r="AG62" s="9">
        <f>IF(H62="","",IFERROR(VLOOKUP(H62,'Paramètres'!$A$12:$B$14,2,FALSE),0))</f>
        <v/>
      </c>
    </row>
    <row r="63">
      <c r="A63" s="2" t="n"/>
      <c r="B63" s="3" t="n"/>
      <c r="C63" s="4" t="n"/>
      <c r="D63" s="3" t="n"/>
      <c r="E63" s="3" t="n"/>
      <c r="F63" s="2" t="n"/>
      <c r="G63" s="3" t="n"/>
      <c r="H63" s="3" t="n"/>
      <c r="I63" s="3" t="n"/>
      <c r="J63" s="36" t="n"/>
      <c r="K63" s="6" t="n"/>
      <c r="L63" s="6" t="n"/>
      <c r="M63" s="6" t="n"/>
      <c r="N63" s="6" t="n"/>
      <c r="O63" s="11">
        <f>IF(A63="","",SUM(K63:N63))</f>
        <v/>
      </c>
      <c r="P63" s="6" t="n"/>
      <c r="Q63" s="6" t="n"/>
      <c r="R63" s="6" t="n"/>
      <c r="S63" s="6" t="n"/>
      <c r="T63" s="6" t="n"/>
      <c r="U63" s="6" t="n"/>
      <c r="V63" s="6" t="n"/>
      <c r="W63" s="8" t="n"/>
      <c r="X63" s="6" t="n"/>
      <c r="Y63" s="12">
        <f>IF(A63="","",IFERROR(P63*12/O63,0))</f>
        <v/>
      </c>
      <c r="Z63" s="12">
        <f>IF(A63="","",IFERROR((P63*12-R63-S63-T63-U63)/O63,0))</f>
        <v/>
      </c>
      <c r="AA63" s="11">
        <f>IF(A63="","",P63+Q63-R63-S63/12-T63/12-U63/12-V63)</f>
        <v/>
      </c>
      <c r="AB63" s="11">
        <f>IF(A63="","",AA63*12)</f>
        <v/>
      </c>
      <c r="AC63" s="3" t="n"/>
      <c r="AD63" s="36" t="n"/>
      <c r="AE63" s="3" t="n"/>
      <c r="AF63" s="13">
        <f>IF(AC63="","",IF(AC63="F","Alerte rénovation énergétique",IF(AC63="G","Interdiction progressive de location","Conforme")))</f>
        <v/>
      </c>
      <c r="AG63" s="12">
        <f>IF(H63="","",IFERROR(VLOOKUP(H63,'Paramètres'!$A$12:$B$14,2,FALSE),0))</f>
        <v/>
      </c>
    </row>
    <row r="64">
      <c r="A64" s="2" t="n"/>
      <c r="B64" s="3" t="n"/>
      <c r="C64" s="4" t="n"/>
      <c r="D64" s="3" t="n"/>
      <c r="E64" s="3" t="n"/>
      <c r="F64" s="2" t="n"/>
      <c r="G64" s="3" t="n"/>
      <c r="H64" s="3" t="n"/>
      <c r="I64" s="3" t="n"/>
      <c r="J64" s="36" t="n"/>
      <c r="K64" s="6" t="n"/>
      <c r="L64" s="6" t="n"/>
      <c r="M64" s="6" t="n"/>
      <c r="N64" s="6" t="n"/>
      <c r="O64" s="7">
        <f>IF(A64="","",SUM(K64:N64))</f>
        <v/>
      </c>
      <c r="P64" s="6" t="n"/>
      <c r="Q64" s="6" t="n"/>
      <c r="R64" s="6" t="n"/>
      <c r="S64" s="6" t="n"/>
      <c r="T64" s="6" t="n"/>
      <c r="U64" s="6" t="n"/>
      <c r="V64" s="6" t="n"/>
      <c r="W64" s="8" t="n"/>
      <c r="X64" s="6" t="n"/>
      <c r="Y64" s="9">
        <f>IF(A64="","",IFERROR(P64*12/O64,0))</f>
        <v/>
      </c>
      <c r="Z64" s="9">
        <f>IF(A64="","",IFERROR((P64*12-R64-S64-T64-U64)/O64,0))</f>
        <v/>
      </c>
      <c r="AA64" s="7">
        <f>IF(A64="","",P64+Q64-R64-S64/12-T64/12-U64/12-V64)</f>
        <v/>
      </c>
      <c r="AB64" s="7">
        <f>IF(A64="","",AA64*12)</f>
        <v/>
      </c>
      <c r="AC64" s="3" t="n"/>
      <c r="AD64" s="36" t="n"/>
      <c r="AE64" s="3" t="n"/>
      <c r="AF64" s="10">
        <f>IF(AC64="","",IF(AC64="F","Alerte rénovation énergétique",IF(AC64="G","Interdiction progressive de location","Conforme")))</f>
        <v/>
      </c>
      <c r="AG64" s="9">
        <f>IF(H64="","",IFERROR(VLOOKUP(H64,'Paramètres'!$A$12:$B$14,2,FALSE),0))</f>
        <v/>
      </c>
    </row>
    <row r="65">
      <c r="A65" s="2" t="n"/>
      <c r="B65" s="3" t="n"/>
      <c r="C65" s="4" t="n"/>
      <c r="D65" s="3" t="n"/>
      <c r="E65" s="3" t="n"/>
      <c r="F65" s="2" t="n"/>
      <c r="G65" s="3" t="n"/>
      <c r="H65" s="3" t="n"/>
      <c r="I65" s="3" t="n"/>
      <c r="J65" s="36" t="n"/>
      <c r="K65" s="6" t="n"/>
      <c r="L65" s="6" t="n"/>
      <c r="M65" s="6" t="n"/>
      <c r="N65" s="6" t="n"/>
      <c r="O65" s="11">
        <f>IF(A65="","",SUM(K65:N65))</f>
        <v/>
      </c>
      <c r="P65" s="6" t="n"/>
      <c r="Q65" s="6" t="n"/>
      <c r="R65" s="6" t="n"/>
      <c r="S65" s="6" t="n"/>
      <c r="T65" s="6" t="n"/>
      <c r="U65" s="6" t="n"/>
      <c r="V65" s="6" t="n"/>
      <c r="W65" s="8" t="n"/>
      <c r="X65" s="6" t="n"/>
      <c r="Y65" s="12">
        <f>IF(A65="","",IFERROR(P65*12/O65,0))</f>
        <v/>
      </c>
      <c r="Z65" s="12">
        <f>IF(A65="","",IFERROR((P65*12-R65-S65-T65-U65)/O65,0))</f>
        <v/>
      </c>
      <c r="AA65" s="11">
        <f>IF(A65="","",P65+Q65-R65-S65/12-T65/12-U65/12-V65)</f>
        <v/>
      </c>
      <c r="AB65" s="11">
        <f>IF(A65="","",AA65*12)</f>
        <v/>
      </c>
      <c r="AC65" s="3" t="n"/>
      <c r="AD65" s="36" t="n"/>
      <c r="AE65" s="3" t="n"/>
      <c r="AF65" s="13">
        <f>IF(AC65="","",IF(AC65="F","Alerte rénovation énergétique",IF(AC65="G","Interdiction progressive de location","Conforme")))</f>
        <v/>
      </c>
      <c r="AG65" s="12">
        <f>IF(H65="","",IFERROR(VLOOKUP(H65,'Paramètres'!$A$12:$B$14,2,FALSE),0))</f>
        <v/>
      </c>
    </row>
    <row r="66">
      <c r="A66" s="2" t="n"/>
      <c r="B66" s="3" t="n"/>
      <c r="C66" s="4" t="n"/>
      <c r="D66" s="3" t="n"/>
      <c r="E66" s="3" t="n"/>
      <c r="F66" s="2" t="n"/>
      <c r="G66" s="3" t="n"/>
      <c r="H66" s="3" t="n"/>
      <c r="I66" s="3" t="n"/>
      <c r="J66" s="36" t="n"/>
      <c r="K66" s="6" t="n"/>
      <c r="L66" s="6" t="n"/>
      <c r="M66" s="6" t="n"/>
      <c r="N66" s="6" t="n"/>
      <c r="O66" s="7">
        <f>IF(A66="","",SUM(K66:N66))</f>
        <v/>
      </c>
      <c r="P66" s="6" t="n"/>
      <c r="Q66" s="6" t="n"/>
      <c r="R66" s="6" t="n"/>
      <c r="S66" s="6" t="n"/>
      <c r="T66" s="6" t="n"/>
      <c r="U66" s="6" t="n"/>
      <c r="V66" s="6" t="n"/>
      <c r="W66" s="8" t="n"/>
      <c r="X66" s="6" t="n"/>
      <c r="Y66" s="9">
        <f>IF(A66="","",IFERROR(P66*12/O66,0))</f>
        <v/>
      </c>
      <c r="Z66" s="9">
        <f>IF(A66="","",IFERROR((P66*12-R66-S66-T66-U66)/O66,0))</f>
        <v/>
      </c>
      <c r="AA66" s="7">
        <f>IF(A66="","",P66+Q66-R66-S66/12-T66/12-U66/12-V66)</f>
        <v/>
      </c>
      <c r="AB66" s="7">
        <f>IF(A66="","",AA66*12)</f>
        <v/>
      </c>
      <c r="AC66" s="3" t="n"/>
      <c r="AD66" s="36" t="n"/>
      <c r="AE66" s="3" t="n"/>
      <c r="AF66" s="10">
        <f>IF(AC66="","",IF(AC66="F","Alerte rénovation énergétique",IF(AC66="G","Interdiction progressive de location","Conforme")))</f>
        <v/>
      </c>
      <c r="AG66" s="9">
        <f>IF(H66="","",IFERROR(VLOOKUP(H66,'Paramètres'!$A$12:$B$14,2,FALSE),0))</f>
        <v/>
      </c>
    </row>
    <row r="67">
      <c r="A67" s="2" t="n"/>
      <c r="B67" s="3" t="n"/>
      <c r="C67" s="4" t="n"/>
      <c r="D67" s="3" t="n"/>
      <c r="E67" s="3" t="n"/>
      <c r="F67" s="2" t="n"/>
      <c r="G67" s="3" t="n"/>
      <c r="H67" s="3" t="n"/>
      <c r="I67" s="3" t="n"/>
      <c r="J67" s="36" t="n"/>
      <c r="K67" s="6" t="n"/>
      <c r="L67" s="6" t="n"/>
      <c r="M67" s="6" t="n"/>
      <c r="N67" s="6" t="n"/>
      <c r="O67" s="11">
        <f>IF(A67="","",SUM(K67:N67))</f>
        <v/>
      </c>
      <c r="P67" s="6" t="n"/>
      <c r="Q67" s="6" t="n"/>
      <c r="R67" s="6" t="n"/>
      <c r="S67" s="6" t="n"/>
      <c r="T67" s="6" t="n"/>
      <c r="U67" s="6" t="n"/>
      <c r="V67" s="6" t="n"/>
      <c r="W67" s="8" t="n"/>
      <c r="X67" s="6" t="n"/>
      <c r="Y67" s="12">
        <f>IF(A67="","",IFERROR(P67*12/O67,0))</f>
        <v/>
      </c>
      <c r="Z67" s="12">
        <f>IF(A67="","",IFERROR((P67*12-R67-S67-T67-U67)/O67,0))</f>
        <v/>
      </c>
      <c r="AA67" s="11">
        <f>IF(A67="","",P67+Q67-R67-S67/12-T67/12-U67/12-V67)</f>
        <v/>
      </c>
      <c r="AB67" s="11">
        <f>IF(A67="","",AA67*12)</f>
        <v/>
      </c>
      <c r="AC67" s="3" t="n"/>
      <c r="AD67" s="36" t="n"/>
      <c r="AE67" s="3" t="n"/>
      <c r="AF67" s="13">
        <f>IF(AC67="","",IF(AC67="F","Alerte rénovation énergétique",IF(AC67="G","Interdiction progressive de location","Conforme")))</f>
        <v/>
      </c>
      <c r="AG67" s="12">
        <f>IF(H67="","",IFERROR(VLOOKUP(H67,'Paramètres'!$A$12:$B$14,2,FALSE),0))</f>
        <v/>
      </c>
    </row>
    <row r="68">
      <c r="A68" s="2" t="n"/>
      <c r="B68" s="3" t="n"/>
      <c r="C68" s="4" t="n"/>
      <c r="D68" s="3" t="n"/>
      <c r="E68" s="3" t="n"/>
      <c r="F68" s="2" t="n"/>
      <c r="G68" s="3" t="n"/>
      <c r="H68" s="3" t="n"/>
      <c r="I68" s="3" t="n"/>
      <c r="J68" s="36" t="n"/>
      <c r="K68" s="6" t="n"/>
      <c r="L68" s="6" t="n"/>
      <c r="M68" s="6" t="n"/>
      <c r="N68" s="6" t="n"/>
      <c r="O68" s="7">
        <f>IF(A68="","",SUM(K68:N68))</f>
        <v/>
      </c>
      <c r="P68" s="6" t="n"/>
      <c r="Q68" s="6" t="n"/>
      <c r="R68" s="6" t="n"/>
      <c r="S68" s="6" t="n"/>
      <c r="T68" s="6" t="n"/>
      <c r="U68" s="6" t="n"/>
      <c r="V68" s="6" t="n"/>
      <c r="W68" s="8" t="n"/>
      <c r="X68" s="6" t="n"/>
      <c r="Y68" s="9">
        <f>IF(A68="","",IFERROR(P68*12/O68,0))</f>
        <v/>
      </c>
      <c r="Z68" s="9">
        <f>IF(A68="","",IFERROR((P68*12-R68-S68-T68-U68)/O68,0))</f>
        <v/>
      </c>
      <c r="AA68" s="7">
        <f>IF(A68="","",P68+Q68-R68-S68/12-T68/12-U68/12-V68)</f>
        <v/>
      </c>
      <c r="AB68" s="7">
        <f>IF(A68="","",AA68*12)</f>
        <v/>
      </c>
      <c r="AC68" s="3" t="n"/>
      <c r="AD68" s="36" t="n"/>
      <c r="AE68" s="3" t="n"/>
      <c r="AF68" s="10">
        <f>IF(AC68="","",IF(AC68="F","Alerte rénovation énergétique",IF(AC68="G","Interdiction progressive de location","Conforme")))</f>
        <v/>
      </c>
      <c r="AG68" s="9">
        <f>IF(H68="","",IFERROR(VLOOKUP(H68,'Paramètres'!$A$12:$B$14,2,FALSE),0))</f>
        <v/>
      </c>
    </row>
    <row r="69">
      <c r="A69" s="2" t="n"/>
      <c r="B69" s="3" t="n"/>
      <c r="C69" s="4" t="n"/>
      <c r="D69" s="3" t="n"/>
      <c r="E69" s="3" t="n"/>
      <c r="F69" s="2" t="n"/>
      <c r="G69" s="3" t="n"/>
      <c r="H69" s="3" t="n"/>
      <c r="I69" s="3" t="n"/>
      <c r="J69" s="36" t="n"/>
      <c r="K69" s="6" t="n"/>
      <c r="L69" s="6" t="n"/>
      <c r="M69" s="6" t="n"/>
      <c r="N69" s="6" t="n"/>
      <c r="O69" s="11">
        <f>IF(A69="","",SUM(K69:N69))</f>
        <v/>
      </c>
      <c r="P69" s="6" t="n"/>
      <c r="Q69" s="6" t="n"/>
      <c r="R69" s="6" t="n"/>
      <c r="S69" s="6" t="n"/>
      <c r="T69" s="6" t="n"/>
      <c r="U69" s="6" t="n"/>
      <c r="V69" s="6" t="n"/>
      <c r="W69" s="8" t="n"/>
      <c r="X69" s="6" t="n"/>
      <c r="Y69" s="12">
        <f>IF(A69="","",IFERROR(P69*12/O69,0))</f>
        <v/>
      </c>
      <c r="Z69" s="12">
        <f>IF(A69="","",IFERROR((P69*12-R69-S69-T69-U69)/O69,0))</f>
        <v/>
      </c>
      <c r="AA69" s="11">
        <f>IF(A69="","",P69+Q69-R69-S69/12-T69/12-U69/12-V69)</f>
        <v/>
      </c>
      <c r="AB69" s="11">
        <f>IF(A69="","",AA69*12)</f>
        <v/>
      </c>
      <c r="AC69" s="3" t="n"/>
      <c r="AD69" s="36" t="n"/>
      <c r="AE69" s="3" t="n"/>
      <c r="AF69" s="13">
        <f>IF(AC69="","",IF(AC69="F","Alerte rénovation énergétique",IF(AC69="G","Interdiction progressive de location","Conforme")))</f>
        <v/>
      </c>
      <c r="AG69" s="12">
        <f>IF(H69="","",IFERROR(VLOOKUP(H69,'Paramètres'!$A$12:$B$14,2,FALSE),0))</f>
        <v/>
      </c>
    </row>
    <row r="70">
      <c r="A70" s="2" t="n"/>
      <c r="B70" s="3" t="n"/>
      <c r="C70" s="4" t="n"/>
      <c r="D70" s="3" t="n"/>
      <c r="E70" s="3" t="n"/>
      <c r="F70" s="2" t="n"/>
      <c r="G70" s="3" t="n"/>
      <c r="H70" s="3" t="n"/>
      <c r="I70" s="3" t="n"/>
      <c r="J70" s="36" t="n"/>
      <c r="K70" s="6" t="n"/>
      <c r="L70" s="6" t="n"/>
      <c r="M70" s="6" t="n"/>
      <c r="N70" s="6" t="n"/>
      <c r="O70" s="7">
        <f>IF(A70="","",SUM(K70:N70))</f>
        <v/>
      </c>
      <c r="P70" s="6" t="n"/>
      <c r="Q70" s="6" t="n"/>
      <c r="R70" s="6" t="n"/>
      <c r="S70" s="6" t="n"/>
      <c r="T70" s="6" t="n"/>
      <c r="U70" s="6" t="n"/>
      <c r="V70" s="6" t="n"/>
      <c r="W70" s="8" t="n"/>
      <c r="X70" s="6" t="n"/>
      <c r="Y70" s="9">
        <f>IF(A70="","",IFERROR(P70*12/O70,0))</f>
        <v/>
      </c>
      <c r="Z70" s="9">
        <f>IF(A70="","",IFERROR((P70*12-R70-S70-T70-U70)/O70,0))</f>
        <v/>
      </c>
      <c r="AA70" s="7">
        <f>IF(A70="","",P70+Q70-R70-S70/12-T70/12-U70/12-V70)</f>
        <v/>
      </c>
      <c r="AB70" s="7">
        <f>IF(A70="","",AA70*12)</f>
        <v/>
      </c>
      <c r="AC70" s="3" t="n"/>
      <c r="AD70" s="36" t="n"/>
      <c r="AE70" s="3" t="n"/>
      <c r="AF70" s="10">
        <f>IF(AC70="","",IF(AC70="F","Alerte rénovation énergétique",IF(AC70="G","Interdiction progressive de location","Conforme")))</f>
        <v/>
      </c>
      <c r="AG70" s="9">
        <f>IF(H70="","",IFERROR(VLOOKUP(H70,'Paramètres'!$A$12:$B$14,2,FALSE),0))</f>
        <v/>
      </c>
    </row>
    <row r="71">
      <c r="A71" s="2" t="n"/>
      <c r="B71" s="3" t="n"/>
      <c r="C71" s="4" t="n"/>
      <c r="D71" s="3" t="n"/>
      <c r="E71" s="3" t="n"/>
      <c r="F71" s="2" t="n"/>
      <c r="G71" s="3" t="n"/>
      <c r="H71" s="3" t="n"/>
      <c r="I71" s="3" t="n"/>
      <c r="J71" s="36" t="n"/>
      <c r="K71" s="6" t="n"/>
      <c r="L71" s="6" t="n"/>
      <c r="M71" s="6" t="n"/>
      <c r="N71" s="6" t="n"/>
      <c r="O71" s="11">
        <f>IF(A71="","",SUM(K71:N71))</f>
        <v/>
      </c>
      <c r="P71" s="6" t="n"/>
      <c r="Q71" s="6" t="n"/>
      <c r="R71" s="6" t="n"/>
      <c r="S71" s="6" t="n"/>
      <c r="T71" s="6" t="n"/>
      <c r="U71" s="6" t="n"/>
      <c r="V71" s="6" t="n"/>
      <c r="W71" s="8" t="n"/>
      <c r="X71" s="6" t="n"/>
      <c r="Y71" s="12">
        <f>IF(A71="","",IFERROR(P71*12/O71,0))</f>
        <v/>
      </c>
      <c r="Z71" s="12">
        <f>IF(A71="","",IFERROR((P71*12-R71-S71-T71-U71)/O71,0))</f>
        <v/>
      </c>
      <c r="AA71" s="11">
        <f>IF(A71="","",P71+Q71-R71-S71/12-T71/12-U71/12-V71)</f>
        <v/>
      </c>
      <c r="AB71" s="11">
        <f>IF(A71="","",AA71*12)</f>
        <v/>
      </c>
      <c r="AC71" s="3" t="n"/>
      <c r="AD71" s="36" t="n"/>
      <c r="AE71" s="3" t="n"/>
      <c r="AF71" s="13">
        <f>IF(AC71="","",IF(AC71="F","Alerte rénovation énergétique",IF(AC71="G","Interdiction progressive de location","Conforme")))</f>
        <v/>
      </c>
      <c r="AG71" s="12">
        <f>IF(H71="","",IFERROR(VLOOKUP(H71,'Paramètres'!$A$12:$B$14,2,FALSE),0))</f>
        <v/>
      </c>
    </row>
    <row r="72">
      <c r="A72" s="2" t="n"/>
      <c r="B72" s="3" t="n"/>
      <c r="C72" s="4" t="n"/>
      <c r="D72" s="3" t="n"/>
      <c r="E72" s="3" t="n"/>
      <c r="F72" s="2" t="n"/>
      <c r="G72" s="3" t="n"/>
      <c r="H72" s="3" t="n"/>
      <c r="I72" s="3" t="n"/>
      <c r="J72" s="36" t="n"/>
      <c r="K72" s="6" t="n"/>
      <c r="L72" s="6" t="n"/>
      <c r="M72" s="6" t="n"/>
      <c r="N72" s="6" t="n"/>
      <c r="O72" s="7">
        <f>IF(A72="","",SUM(K72:N72))</f>
        <v/>
      </c>
      <c r="P72" s="6" t="n"/>
      <c r="Q72" s="6" t="n"/>
      <c r="R72" s="6" t="n"/>
      <c r="S72" s="6" t="n"/>
      <c r="T72" s="6" t="n"/>
      <c r="U72" s="6" t="n"/>
      <c r="V72" s="6" t="n"/>
      <c r="W72" s="8" t="n"/>
      <c r="X72" s="6" t="n"/>
      <c r="Y72" s="9">
        <f>IF(A72="","",IFERROR(P72*12/O72,0))</f>
        <v/>
      </c>
      <c r="Z72" s="9">
        <f>IF(A72="","",IFERROR((P72*12-R72-S72-T72-U72)/O72,0))</f>
        <v/>
      </c>
      <c r="AA72" s="7">
        <f>IF(A72="","",P72+Q72-R72-S72/12-T72/12-U72/12-V72)</f>
        <v/>
      </c>
      <c r="AB72" s="7">
        <f>IF(A72="","",AA72*12)</f>
        <v/>
      </c>
      <c r="AC72" s="3" t="n"/>
      <c r="AD72" s="36" t="n"/>
      <c r="AE72" s="3" t="n"/>
      <c r="AF72" s="10">
        <f>IF(AC72="","",IF(AC72="F","Alerte rénovation énergétique",IF(AC72="G","Interdiction progressive de location","Conforme")))</f>
        <v/>
      </c>
      <c r="AG72" s="9">
        <f>IF(H72="","",IFERROR(VLOOKUP(H72,'Paramètres'!$A$12:$B$14,2,FALSE),0))</f>
        <v/>
      </c>
    </row>
    <row r="73">
      <c r="A73" s="2" t="n"/>
      <c r="B73" s="3" t="n"/>
      <c r="C73" s="4" t="n"/>
      <c r="D73" s="3" t="n"/>
      <c r="E73" s="3" t="n"/>
      <c r="F73" s="2" t="n"/>
      <c r="G73" s="3" t="n"/>
      <c r="H73" s="3" t="n"/>
      <c r="I73" s="3" t="n"/>
      <c r="J73" s="36" t="n"/>
      <c r="K73" s="6" t="n"/>
      <c r="L73" s="6" t="n"/>
      <c r="M73" s="6" t="n"/>
      <c r="N73" s="6" t="n"/>
      <c r="O73" s="11">
        <f>IF(A73="","",SUM(K73:N73))</f>
        <v/>
      </c>
      <c r="P73" s="6" t="n"/>
      <c r="Q73" s="6" t="n"/>
      <c r="R73" s="6" t="n"/>
      <c r="S73" s="6" t="n"/>
      <c r="T73" s="6" t="n"/>
      <c r="U73" s="6" t="n"/>
      <c r="V73" s="6" t="n"/>
      <c r="W73" s="8" t="n"/>
      <c r="X73" s="6" t="n"/>
      <c r="Y73" s="12">
        <f>IF(A73="","",IFERROR(P73*12/O73,0))</f>
        <v/>
      </c>
      <c r="Z73" s="12">
        <f>IF(A73="","",IFERROR((P73*12-R73-S73-T73-U73)/O73,0))</f>
        <v/>
      </c>
      <c r="AA73" s="11">
        <f>IF(A73="","",P73+Q73-R73-S73/12-T73/12-U73/12-V73)</f>
        <v/>
      </c>
      <c r="AB73" s="11">
        <f>IF(A73="","",AA73*12)</f>
        <v/>
      </c>
      <c r="AC73" s="3" t="n"/>
      <c r="AD73" s="36" t="n"/>
      <c r="AE73" s="3" t="n"/>
      <c r="AF73" s="13">
        <f>IF(AC73="","",IF(AC73="F","Alerte rénovation énergétique",IF(AC73="G","Interdiction progressive de location","Conforme")))</f>
        <v/>
      </c>
      <c r="AG73" s="12">
        <f>IF(H73="","",IFERROR(VLOOKUP(H73,'Paramètres'!$A$12:$B$14,2,FALSE),0))</f>
        <v/>
      </c>
    </row>
    <row r="74">
      <c r="A74" s="2" t="n"/>
      <c r="B74" s="3" t="n"/>
      <c r="C74" s="4" t="n"/>
      <c r="D74" s="3" t="n"/>
      <c r="E74" s="3" t="n"/>
      <c r="F74" s="2" t="n"/>
      <c r="G74" s="3" t="n"/>
      <c r="H74" s="3" t="n"/>
      <c r="I74" s="3" t="n"/>
      <c r="J74" s="36" t="n"/>
      <c r="K74" s="6" t="n"/>
      <c r="L74" s="6" t="n"/>
      <c r="M74" s="6" t="n"/>
      <c r="N74" s="6" t="n"/>
      <c r="O74" s="7">
        <f>IF(A74="","",SUM(K74:N74))</f>
        <v/>
      </c>
      <c r="P74" s="6" t="n"/>
      <c r="Q74" s="6" t="n"/>
      <c r="R74" s="6" t="n"/>
      <c r="S74" s="6" t="n"/>
      <c r="T74" s="6" t="n"/>
      <c r="U74" s="6" t="n"/>
      <c r="V74" s="6" t="n"/>
      <c r="W74" s="8" t="n"/>
      <c r="X74" s="6" t="n"/>
      <c r="Y74" s="9">
        <f>IF(A74="","",IFERROR(P74*12/O74,0))</f>
        <v/>
      </c>
      <c r="Z74" s="9">
        <f>IF(A74="","",IFERROR((P74*12-R74-S74-T74-U74)/O74,0))</f>
        <v/>
      </c>
      <c r="AA74" s="7">
        <f>IF(A74="","",P74+Q74-R74-S74/12-T74/12-U74/12-V74)</f>
        <v/>
      </c>
      <c r="AB74" s="7">
        <f>IF(A74="","",AA74*12)</f>
        <v/>
      </c>
      <c r="AC74" s="3" t="n"/>
      <c r="AD74" s="36" t="n"/>
      <c r="AE74" s="3" t="n"/>
      <c r="AF74" s="10">
        <f>IF(AC74="","",IF(AC74="F","Alerte rénovation énergétique",IF(AC74="G","Interdiction progressive de location","Conforme")))</f>
        <v/>
      </c>
      <c r="AG74" s="9">
        <f>IF(H74="","",IFERROR(VLOOKUP(H74,'Paramètres'!$A$12:$B$14,2,FALSE),0))</f>
        <v/>
      </c>
    </row>
    <row r="75">
      <c r="A75" s="2" t="n"/>
      <c r="B75" s="3" t="n"/>
      <c r="C75" s="4" t="n"/>
      <c r="D75" s="3" t="n"/>
      <c r="E75" s="3" t="n"/>
      <c r="F75" s="2" t="n"/>
      <c r="G75" s="3" t="n"/>
      <c r="H75" s="3" t="n"/>
      <c r="I75" s="3" t="n"/>
      <c r="J75" s="36" t="n"/>
      <c r="K75" s="6" t="n"/>
      <c r="L75" s="6" t="n"/>
      <c r="M75" s="6" t="n"/>
      <c r="N75" s="6" t="n"/>
      <c r="O75" s="11">
        <f>IF(A75="","",SUM(K75:N75))</f>
        <v/>
      </c>
      <c r="P75" s="6" t="n"/>
      <c r="Q75" s="6" t="n"/>
      <c r="R75" s="6" t="n"/>
      <c r="S75" s="6" t="n"/>
      <c r="T75" s="6" t="n"/>
      <c r="U75" s="6" t="n"/>
      <c r="V75" s="6" t="n"/>
      <c r="W75" s="8" t="n"/>
      <c r="X75" s="6" t="n"/>
      <c r="Y75" s="12">
        <f>IF(A75="","",IFERROR(P75*12/O75,0))</f>
        <v/>
      </c>
      <c r="Z75" s="12">
        <f>IF(A75="","",IFERROR((P75*12-R75-S75-T75-U75)/O75,0))</f>
        <v/>
      </c>
      <c r="AA75" s="11">
        <f>IF(A75="","",P75+Q75-R75-S75/12-T75/12-U75/12-V75)</f>
        <v/>
      </c>
      <c r="AB75" s="11">
        <f>IF(A75="","",AA75*12)</f>
        <v/>
      </c>
      <c r="AC75" s="3" t="n"/>
      <c r="AD75" s="36" t="n"/>
      <c r="AE75" s="3" t="n"/>
      <c r="AF75" s="13">
        <f>IF(AC75="","",IF(AC75="F","Alerte rénovation énergétique",IF(AC75="G","Interdiction progressive de location","Conforme")))</f>
        <v/>
      </c>
      <c r="AG75" s="12">
        <f>IF(H75="","",IFERROR(VLOOKUP(H75,'Paramètres'!$A$12:$B$14,2,FALSE),0))</f>
        <v/>
      </c>
    </row>
    <row r="76">
      <c r="A76" s="2" t="n"/>
      <c r="B76" s="3" t="n"/>
      <c r="C76" s="4" t="n"/>
      <c r="D76" s="3" t="n"/>
      <c r="E76" s="3" t="n"/>
      <c r="F76" s="2" t="n"/>
      <c r="G76" s="3" t="n"/>
      <c r="H76" s="3" t="n"/>
      <c r="I76" s="3" t="n"/>
      <c r="J76" s="36" t="n"/>
      <c r="K76" s="6" t="n"/>
      <c r="L76" s="6" t="n"/>
      <c r="M76" s="6" t="n"/>
      <c r="N76" s="6" t="n"/>
      <c r="O76" s="7">
        <f>IF(A76="","",SUM(K76:N76))</f>
        <v/>
      </c>
      <c r="P76" s="6" t="n"/>
      <c r="Q76" s="6" t="n"/>
      <c r="R76" s="6" t="n"/>
      <c r="S76" s="6" t="n"/>
      <c r="T76" s="6" t="n"/>
      <c r="U76" s="6" t="n"/>
      <c r="V76" s="6" t="n"/>
      <c r="W76" s="8" t="n"/>
      <c r="X76" s="6" t="n"/>
      <c r="Y76" s="9">
        <f>IF(A76="","",IFERROR(P76*12/O76,0))</f>
        <v/>
      </c>
      <c r="Z76" s="9">
        <f>IF(A76="","",IFERROR((P76*12-R76-S76-T76-U76)/O76,0))</f>
        <v/>
      </c>
      <c r="AA76" s="7">
        <f>IF(A76="","",P76+Q76-R76-S76/12-T76/12-U76/12-V76)</f>
        <v/>
      </c>
      <c r="AB76" s="7">
        <f>IF(A76="","",AA76*12)</f>
        <v/>
      </c>
      <c r="AC76" s="3" t="n"/>
      <c r="AD76" s="36" t="n"/>
      <c r="AE76" s="3" t="n"/>
      <c r="AF76" s="10">
        <f>IF(AC76="","",IF(AC76="F","Alerte rénovation énergétique",IF(AC76="G","Interdiction progressive de location","Conforme")))</f>
        <v/>
      </c>
      <c r="AG76" s="9">
        <f>IF(H76="","",IFERROR(VLOOKUP(H76,'Paramètres'!$A$12:$B$14,2,FALSE),0))</f>
        <v/>
      </c>
    </row>
    <row r="77">
      <c r="A77" s="2" t="n"/>
      <c r="B77" s="3" t="n"/>
      <c r="C77" s="4" t="n"/>
      <c r="D77" s="3" t="n"/>
      <c r="E77" s="3" t="n"/>
      <c r="F77" s="2" t="n"/>
      <c r="G77" s="3" t="n"/>
      <c r="H77" s="3" t="n"/>
      <c r="I77" s="3" t="n"/>
      <c r="J77" s="36" t="n"/>
      <c r="K77" s="6" t="n"/>
      <c r="L77" s="6" t="n"/>
      <c r="M77" s="6" t="n"/>
      <c r="N77" s="6" t="n"/>
      <c r="O77" s="11">
        <f>IF(A77="","",SUM(K77:N77))</f>
        <v/>
      </c>
      <c r="P77" s="6" t="n"/>
      <c r="Q77" s="6" t="n"/>
      <c r="R77" s="6" t="n"/>
      <c r="S77" s="6" t="n"/>
      <c r="T77" s="6" t="n"/>
      <c r="U77" s="6" t="n"/>
      <c r="V77" s="6" t="n"/>
      <c r="W77" s="8" t="n"/>
      <c r="X77" s="6" t="n"/>
      <c r="Y77" s="12">
        <f>IF(A77="","",IFERROR(P77*12/O77,0))</f>
        <v/>
      </c>
      <c r="Z77" s="12">
        <f>IF(A77="","",IFERROR((P77*12-R77-S77-T77-U77)/O77,0))</f>
        <v/>
      </c>
      <c r="AA77" s="11">
        <f>IF(A77="","",P77+Q77-R77-S77/12-T77/12-U77/12-V77)</f>
        <v/>
      </c>
      <c r="AB77" s="11">
        <f>IF(A77="","",AA77*12)</f>
        <v/>
      </c>
      <c r="AC77" s="3" t="n"/>
      <c r="AD77" s="36" t="n"/>
      <c r="AE77" s="3" t="n"/>
      <c r="AF77" s="13">
        <f>IF(AC77="","",IF(AC77="F","Alerte rénovation énergétique",IF(AC77="G","Interdiction progressive de location","Conforme")))</f>
        <v/>
      </c>
      <c r="AG77" s="12">
        <f>IF(H77="","",IFERROR(VLOOKUP(H77,'Paramètres'!$A$12:$B$14,2,FALSE),0))</f>
        <v/>
      </c>
    </row>
    <row r="78">
      <c r="A78" s="2" t="n"/>
      <c r="B78" s="3" t="n"/>
      <c r="C78" s="4" t="n"/>
      <c r="D78" s="3" t="n"/>
      <c r="E78" s="3" t="n"/>
      <c r="F78" s="2" t="n"/>
      <c r="G78" s="3" t="n"/>
      <c r="H78" s="3" t="n"/>
      <c r="I78" s="3" t="n"/>
      <c r="J78" s="36" t="n"/>
      <c r="K78" s="6" t="n"/>
      <c r="L78" s="6" t="n"/>
      <c r="M78" s="6" t="n"/>
      <c r="N78" s="6" t="n"/>
      <c r="O78" s="7">
        <f>IF(A78="","",SUM(K78:N78))</f>
        <v/>
      </c>
      <c r="P78" s="6" t="n"/>
      <c r="Q78" s="6" t="n"/>
      <c r="R78" s="6" t="n"/>
      <c r="S78" s="6" t="n"/>
      <c r="T78" s="6" t="n"/>
      <c r="U78" s="6" t="n"/>
      <c r="V78" s="6" t="n"/>
      <c r="W78" s="8" t="n"/>
      <c r="X78" s="6" t="n"/>
      <c r="Y78" s="9">
        <f>IF(A78="","",IFERROR(P78*12/O78,0))</f>
        <v/>
      </c>
      <c r="Z78" s="9">
        <f>IF(A78="","",IFERROR((P78*12-R78-S78-T78-U78)/O78,0))</f>
        <v/>
      </c>
      <c r="AA78" s="7">
        <f>IF(A78="","",P78+Q78-R78-S78/12-T78/12-U78/12-V78)</f>
        <v/>
      </c>
      <c r="AB78" s="7">
        <f>IF(A78="","",AA78*12)</f>
        <v/>
      </c>
      <c r="AC78" s="3" t="n"/>
      <c r="AD78" s="36" t="n"/>
      <c r="AE78" s="3" t="n"/>
      <c r="AF78" s="10">
        <f>IF(AC78="","",IF(AC78="F","Alerte rénovation énergétique",IF(AC78="G","Interdiction progressive de location","Conforme")))</f>
        <v/>
      </c>
      <c r="AG78" s="9">
        <f>IF(H78="","",IFERROR(VLOOKUP(H78,'Paramètres'!$A$12:$B$14,2,FALSE),0))</f>
        <v/>
      </c>
    </row>
    <row r="79">
      <c r="A79" s="2" t="n"/>
      <c r="B79" s="3" t="n"/>
      <c r="C79" s="4" t="n"/>
      <c r="D79" s="3" t="n"/>
      <c r="E79" s="3" t="n"/>
      <c r="F79" s="2" t="n"/>
      <c r="G79" s="3" t="n"/>
      <c r="H79" s="3" t="n"/>
      <c r="I79" s="3" t="n"/>
      <c r="J79" s="36" t="n"/>
      <c r="K79" s="6" t="n"/>
      <c r="L79" s="6" t="n"/>
      <c r="M79" s="6" t="n"/>
      <c r="N79" s="6" t="n"/>
      <c r="O79" s="11">
        <f>IF(A79="","",SUM(K79:N79))</f>
        <v/>
      </c>
      <c r="P79" s="6" t="n"/>
      <c r="Q79" s="6" t="n"/>
      <c r="R79" s="6" t="n"/>
      <c r="S79" s="6" t="n"/>
      <c r="T79" s="6" t="n"/>
      <c r="U79" s="6" t="n"/>
      <c r="V79" s="6" t="n"/>
      <c r="W79" s="8" t="n"/>
      <c r="X79" s="6" t="n"/>
      <c r="Y79" s="12">
        <f>IF(A79="","",IFERROR(P79*12/O79,0))</f>
        <v/>
      </c>
      <c r="Z79" s="12">
        <f>IF(A79="","",IFERROR((P79*12-R79-S79-T79-U79)/O79,0))</f>
        <v/>
      </c>
      <c r="AA79" s="11">
        <f>IF(A79="","",P79+Q79-R79-S79/12-T79/12-U79/12-V79)</f>
        <v/>
      </c>
      <c r="AB79" s="11">
        <f>IF(A79="","",AA79*12)</f>
        <v/>
      </c>
      <c r="AC79" s="3" t="n"/>
      <c r="AD79" s="36" t="n"/>
      <c r="AE79" s="3" t="n"/>
      <c r="AF79" s="13">
        <f>IF(AC79="","",IF(AC79="F","Alerte rénovation énergétique",IF(AC79="G","Interdiction progressive de location","Conforme")))</f>
        <v/>
      </c>
      <c r="AG79" s="12">
        <f>IF(H79="","",IFERROR(VLOOKUP(H79,'Paramètres'!$A$12:$B$14,2,FALSE),0))</f>
        <v/>
      </c>
    </row>
    <row r="80">
      <c r="A80" s="2" t="n"/>
      <c r="B80" s="3" t="n"/>
      <c r="C80" s="4" t="n"/>
      <c r="D80" s="3" t="n"/>
      <c r="E80" s="3" t="n"/>
      <c r="F80" s="2" t="n"/>
      <c r="G80" s="3" t="n"/>
      <c r="H80" s="3" t="n"/>
      <c r="I80" s="3" t="n"/>
      <c r="J80" s="36" t="n"/>
      <c r="K80" s="6" t="n"/>
      <c r="L80" s="6" t="n"/>
      <c r="M80" s="6" t="n"/>
      <c r="N80" s="6" t="n"/>
      <c r="O80" s="7">
        <f>IF(A80="","",SUM(K80:N80))</f>
        <v/>
      </c>
      <c r="P80" s="6" t="n"/>
      <c r="Q80" s="6" t="n"/>
      <c r="R80" s="6" t="n"/>
      <c r="S80" s="6" t="n"/>
      <c r="T80" s="6" t="n"/>
      <c r="U80" s="6" t="n"/>
      <c r="V80" s="6" t="n"/>
      <c r="W80" s="8" t="n"/>
      <c r="X80" s="6" t="n"/>
      <c r="Y80" s="9">
        <f>IF(A80="","",IFERROR(P80*12/O80,0))</f>
        <v/>
      </c>
      <c r="Z80" s="9">
        <f>IF(A80="","",IFERROR((P80*12-R80-S80-T80-U80)/O80,0))</f>
        <v/>
      </c>
      <c r="AA80" s="7">
        <f>IF(A80="","",P80+Q80-R80-S80/12-T80/12-U80/12-V80)</f>
        <v/>
      </c>
      <c r="AB80" s="7">
        <f>IF(A80="","",AA80*12)</f>
        <v/>
      </c>
      <c r="AC80" s="3" t="n"/>
      <c r="AD80" s="36" t="n"/>
      <c r="AE80" s="3" t="n"/>
      <c r="AF80" s="10">
        <f>IF(AC80="","",IF(AC80="F","Alerte rénovation énergétique",IF(AC80="G","Interdiction progressive de location","Conforme")))</f>
        <v/>
      </c>
      <c r="AG80" s="9">
        <f>IF(H80="","",IFERROR(VLOOKUP(H80,'Paramètres'!$A$12:$B$14,2,FALSE),0))</f>
        <v/>
      </c>
    </row>
    <row r="81">
      <c r="A81" s="2" t="n"/>
      <c r="B81" s="3" t="n"/>
      <c r="C81" s="4" t="n"/>
      <c r="D81" s="3" t="n"/>
      <c r="E81" s="3" t="n"/>
      <c r="F81" s="2" t="n"/>
      <c r="G81" s="3" t="n"/>
      <c r="H81" s="3" t="n"/>
      <c r="I81" s="3" t="n"/>
      <c r="J81" s="36" t="n"/>
      <c r="K81" s="6" t="n"/>
      <c r="L81" s="6" t="n"/>
      <c r="M81" s="6" t="n"/>
      <c r="N81" s="6" t="n"/>
      <c r="O81" s="11">
        <f>IF(A81="","",SUM(K81:N81))</f>
        <v/>
      </c>
      <c r="P81" s="6" t="n"/>
      <c r="Q81" s="6" t="n"/>
      <c r="R81" s="6" t="n"/>
      <c r="S81" s="6" t="n"/>
      <c r="T81" s="6" t="n"/>
      <c r="U81" s="6" t="n"/>
      <c r="V81" s="6" t="n"/>
      <c r="W81" s="8" t="n"/>
      <c r="X81" s="6" t="n"/>
      <c r="Y81" s="12">
        <f>IF(A81="","",IFERROR(P81*12/O81,0))</f>
        <v/>
      </c>
      <c r="Z81" s="12">
        <f>IF(A81="","",IFERROR((P81*12-R81-S81-T81-U81)/O81,0))</f>
        <v/>
      </c>
      <c r="AA81" s="11">
        <f>IF(A81="","",P81+Q81-R81-S81/12-T81/12-U81/12-V81)</f>
        <v/>
      </c>
      <c r="AB81" s="11">
        <f>IF(A81="","",AA81*12)</f>
        <v/>
      </c>
      <c r="AC81" s="3" t="n"/>
      <c r="AD81" s="36" t="n"/>
      <c r="AE81" s="3" t="n"/>
      <c r="AF81" s="13">
        <f>IF(AC81="","",IF(AC81="F","Alerte rénovation énergétique",IF(AC81="G","Interdiction progressive de location","Conforme")))</f>
        <v/>
      </c>
      <c r="AG81" s="12">
        <f>IF(H81="","",IFERROR(VLOOKUP(H81,'Paramètres'!$A$12:$B$14,2,FALSE),0))</f>
        <v/>
      </c>
    </row>
    <row r="82">
      <c r="A82" s="2" t="n"/>
      <c r="B82" s="3" t="n"/>
      <c r="C82" s="4" t="n"/>
      <c r="D82" s="3" t="n"/>
      <c r="E82" s="3" t="n"/>
      <c r="F82" s="2" t="n"/>
      <c r="G82" s="3" t="n"/>
      <c r="H82" s="3" t="n"/>
      <c r="I82" s="3" t="n"/>
      <c r="J82" s="36" t="n"/>
      <c r="K82" s="6" t="n"/>
      <c r="L82" s="6" t="n"/>
      <c r="M82" s="6" t="n"/>
      <c r="N82" s="6" t="n"/>
      <c r="O82" s="7">
        <f>IF(A82="","",SUM(K82:N82))</f>
        <v/>
      </c>
      <c r="P82" s="6" t="n"/>
      <c r="Q82" s="6" t="n"/>
      <c r="R82" s="6" t="n"/>
      <c r="S82" s="6" t="n"/>
      <c r="T82" s="6" t="n"/>
      <c r="U82" s="6" t="n"/>
      <c r="V82" s="6" t="n"/>
      <c r="W82" s="8" t="n"/>
      <c r="X82" s="6" t="n"/>
      <c r="Y82" s="9">
        <f>IF(A82="","",IFERROR(P82*12/O82,0))</f>
        <v/>
      </c>
      <c r="Z82" s="9">
        <f>IF(A82="","",IFERROR((P82*12-R82-S82-T82-U82)/O82,0))</f>
        <v/>
      </c>
      <c r="AA82" s="7">
        <f>IF(A82="","",P82+Q82-R82-S82/12-T82/12-U82/12-V82)</f>
        <v/>
      </c>
      <c r="AB82" s="7">
        <f>IF(A82="","",AA82*12)</f>
        <v/>
      </c>
      <c r="AC82" s="3" t="n"/>
      <c r="AD82" s="36" t="n"/>
      <c r="AE82" s="3" t="n"/>
      <c r="AF82" s="10">
        <f>IF(AC82="","",IF(AC82="F","Alerte rénovation énergétique",IF(AC82="G","Interdiction progressive de location","Conforme")))</f>
        <v/>
      </c>
      <c r="AG82" s="9">
        <f>IF(H82="","",IFERROR(VLOOKUP(H82,'Paramètres'!$A$12:$B$14,2,FALSE),0))</f>
        <v/>
      </c>
    </row>
    <row r="83">
      <c r="A83" s="2" t="n"/>
      <c r="B83" s="3" t="n"/>
      <c r="C83" s="4" t="n"/>
      <c r="D83" s="3" t="n"/>
      <c r="E83" s="3" t="n"/>
      <c r="F83" s="2" t="n"/>
      <c r="G83" s="3" t="n"/>
      <c r="H83" s="3" t="n"/>
      <c r="I83" s="3" t="n"/>
      <c r="J83" s="36" t="n"/>
      <c r="K83" s="6" t="n"/>
      <c r="L83" s="6" t="n"/>
      <c r="M83" s="6" t="n"/>
      <c r="N83" s="6" t="n"/>
      <c r="O83" s="11">
        <f>IF(A83="","",SUM(K83:N83))</f>
        <v/>
      </c>
      <c r="P83" s="6" t="n"/>
      <c r="Q83" s="6" t="n"/>
      <c r="R83" s="6" t="n"/>
      <c r="S83" s="6" t="n"/>
      <c r="T83" s="6" t="n"/>
      <c r="U83" s="6" t="n"/>
      <c r="V83" s="6" t="n"/>
      <c r="W83" s="8" t="n"/>
      <c r="X83" s="6" t="n"/>
      <c r="Y83" s="12">
        <f>IF(A83="","",IFERROR(P83*12/O83,0))</f>
        <v/>
      </c>
      <c r="Z83" s="12">
        <f>IF(A83="","",IFERROR((P83*12-R83-S83-T83-U83)/O83,0))</f>
        <v/>
      </c>
      <c r="AA83" s="11">
        <f>IF(A83="","",P83+Q83-R83-S83/12-T83/12-U83/12-V83)</f>
        <v/>
      </c>
      <c r="AB83" s="11">
        <f>IF(A83="","",AA83*12)</f>
        <v/>
      </c>
      <c r="AC83" s="3" t="n"/>
      <c r="AD83" s="36" t="n"/>
      <c r="AE83" s="3" t="n"/>
      <c r="AF83" s="13">
        <f>IF(AC83="","",IF(AC83="F","Alerte rénovation énergétique",IF(AC83="G","Interdiction progressive de location","Conforme")))</f>
        <v/>
      </c>
      <c r="AG83" s="12">
        <f>IF(H83="","",IFERROR(VLOOKUP(H83,'Paramètres'!$A$12:$B$14,2,FALSE),0))</f>
        <v/>
      </c>
    </row>
    <row r="84">
      <c r="A84" s="2" t="n"/>
      <c r="B84" s="3" t="n"/>
      <c r="C84" s="4" t="n"/>
      <c r="D84" s="3" t="n"/>
      <c r="E84" s="3" t="n"/>
      <c r="F84" s="2" t="n"/>
      <c r="G84" s="3" t="n"/>
      <c r="H84" s="3" t="n"/>
      <c r="I84" s="3" t="n"/>
      <c r="J84" s="36" t="n"/>
      <c r="K84" s="6" t="n"/>
      <c r="L84" s="6" t="n"/>
      <c r="M84" s="6" t="n"/>
      <c r="N84" s="6" t="n"/>
      <c r="O84" s="7">
        <f>IF(A84="","",SUM(K84:N84))</f>
        <v/>
      </c>
      <c r="P84" s="6" t="n"/>
      <c r="Q84" s="6" t="n"/>
      <c r="R84" s="6" t="n"/>
      <c r="S84" s="6" t="n"/>
      <c r="T84" s="6" t="n"/>
      <c r="U84" s="6" t="n"/>
      <c r="V84" s="6" t="n"/>
      <c r="W84" s="8" t="n"/>
      <c r="X84" s="6" t="n"/>
      <c r="Y84" s="9">
        <f>IF(A84="","",IFERROR(P84*12/O84,0))</f>
        <v/>
      </c>
      <c r="Z84" s="9">
        <f>IF(A84="","",IFERROR((P84*12-R84-S84-T84-U84)/O84,0))</f>
        <v/>
      </c>
      <c r="AA84" s="7">
        <f>IF(A84="","",P84+Q84-R84-S84/12-T84/12-U84/12-V84)</f>
        <v/>
      </c>
      <c r="AB84" s="7">
        <f>IF(A84="","",AA84*12)</f>
        <v/>
      </c>
      <c r="AC84" s="3" t="n"/>
      <c r="AD84" s="36" t="n"/>
      <c r="AE84" s="3" t="n"/>
      <c r="AF84" s="10">
        <f>IF(AC84="","",IF(AC84="F","Alerte rénovation énergétique",IF(AC84="G","Interdiction progressive de location","Conforme")))</f>
        <v/>
      </c>
      <c r="AG84" s="9">
        <f>IF(H84="","",IFERROR(VLOOKUP(H84,'Paramètres'!$A$12:$B$14,2,FALSE),0))</f>
        <v/>
      </c>
    </row>
    <row r="85">
      <c r="A85" s="2" t="n"/>
      <c r="B85" s="3" t="n"/>
      <c r="C85" s="4" t="n"/>
      <c r="D85" s="3" t="n"/>
      <c r="E85" s="3" t="n"/>
      <c r="F85" s="2" t="n"/>
      <c r="G85" s="3" t="n"/>
      <c r="H85" s="3" t="n"/>
      <c r="I85" s="3" t="n"/>
      <c r="J85" s="36" t="n"/>
      <c r="K85" s="6" t="n"/>
      <c r="L85" s="6" t="n"/>
      <c r="M85" s="6" t="n"/>
      <c r="N85" s="6" t="n"/>
      <c r="O85" s="11">
        <f>IF(A85="","",SUM(K85:N85))</f>
        <v/>
      </c>
      <c r="P85" s="6" t="n"/>
      <c r="Q85" s="6" t="n"/>
      <c r="R85" s="6" t="n"/>
      <c r="S85" s="6" t="n"/>
      <c r="T85" s="6" t="n"/>
      <c r="U85" s="6" t="n"/>
      <c r="V85" s="6" t="n"/>
      <c r="W85" s="8" t="n"/>
      <c r="X85" s="6" t="n"/>
      <c r="Y85" s="12">
        <f>IF(A85="","",IFERROR(P85*12/O85,0))</f>
        <v/>
      </c>
      <c r="Z85" s="12">
        <f>IF(A85="","",IFERROR((P85*12-R85-S85-T85-U85)/O85,0))</f>
        <v/>
      </c>
      <c r="AA85" s="11">
        <f>IF(A85="","",P85+Q85-R85-S85/12-T85/12-U85/12-V85)</f>
        <v/>
      </c>
      <c r="AB85" s="11">
        <f>IF(A85="","",AA85*12)</f>
        <v/>
      </c>
      <c r="AC85" s="3" t="n"/>
      <c r="AD85" s="36" t="n"/>
      <c r="AE85" s="3" t="n"/>
      <c r="AF85" s="13">
        <f>IF(AC85="","",IF(AC85="F","Alerte rénovation énergétique",IF(AC85="G","Interdiction progressive de location","Conforme")))</f>
        <v/>
      </c>
      <c r="AG85" s="12">
        <f>IF(H85="","",IFERROR(VLOOKUP(H85,'Paramètres'!$A$12:$B$14,2,FALSE),0))</f>
        <v/>
      </c>
    </row>
    <row r="86">
      <c r="A86" s="2" t="n"/>
      <c r="B86" s="3" t="n"/>
      <c r="C86" s="4" t="n"/>
      <c r="D86" s="3" t="n"/>
      <c r="E86" s="3" t="n"/>
      <c r="F86" s="2" t="n"/>
      <c r="G86" s="3" t="n"/>
      <c r="H86" s="3" t="n"/>
      <c r="I86" s="3" t="n"/>
      <c r="J86" s="36" t="n"/>
      <c r="K86" s="6" t="n"/>
      <c r="L86" s="6" t="n"/>
      <c r="M86" s="6" t="n"/>
      <c r="N86" s="6" t="n"/>
      <c r="O86" s="7">
        <f>IF(A86="","",SUM(K86:N86))</f>
        <v/>
      </c>
      <c r="P86" s="6" t="n"/>
      <c r="Q86" s="6" t="n"/>
      <c r="R86" s="6" t="n"/>
      <c r="S86" s="6" t="n"/>
      <c r="T86" s="6" t="n"/>
      <c r="U86" s="6" t="n"/>
      <c r="V86" s="6" t="n"/>
      <c r="W86" s="8" t="n"/>
      <c r="X86" s="6" t="n"/>
      <c r="Y86" s="9">
        <f>IF(A86="","",IFERROR(P86*12/O86,0))</f>
        <v/>
      </c>
      <c r="Z86" s="9">
        <f>IF(A86="","",IFERROR((P86*12-R86-S86-T86-U86)/O86,0))</f>
        <v/>
      </c>
      <c r="AA86" s="7">
        <f>IF(A86="","",P86+Q86-R86-S86/12-T86/12-U86/12-V86)</f>
        <v/>
      </c>
      <c r="AB86" s="7">
        <f>IF(A86="","",AA86*12)</f>
        <v/>
      </c>
      <c r="AC86" s="3" t="n"/>
      <c r="AD86" s="36" t="n"/>
      <c r="AE86" s="3" t="n"/>
      <c r="AF86" s="10">
        <f>IF(AC86="","",IF(AC86="F","Alerte rénovation énergétique",IF(AC86="G","Interdiction progressive de location","Conforme")))</f>
        <v/>
      </c>
      <c r="AG86" s="9">
        <f>IF(H86="","",IFERROR(VLOOKUP(H86,'Paramètres'!$A$12:$B$14,2,FALSE),0))</f>
        <v/>
      </c>
    </row>
    <row r="87">
      <c r="A87" s="2" t="n"/>
      <c r="B87" s="3" t="n"/>
      <c r="C87" s="4" t="n"/>
      <c r="D87" s="3" t="n"/>
      <c r="E87" s="3" t="n"/>
      <c r="F87" s="2" t="n"/>
      <c r="G87" s="3" t="n"/>
      <c r="H87" s="3" t="n"/>
      <c r="I87" s="3" t="n"/>
      <c r="J87" s="36" t="n"/>
      <c r="K87" s="6" t="n"/>
      <c r="L87" s="6" t="n"/>
      <c r="M87" s="6" t="n"/>
      <c r="N87" s="6" t="n"/>
      <c r="O87" s="11">
        <f>IF(A87="","",SUM(K87:N87))</f>
        <v/>
      </c>
      <c r="P87" s="6" t="n"/>
      <c r="Q87" s="6" t="n"/>
      <c r="R87" s="6" t="n"/>
      <c r="S87" s="6" t="n"/>
      <c r="T87" s="6" t="n"/>
      <c r="U87" s="6" t="n"/>
      <c r="V87" s="6" t="n"/>
      <c r="W87" s="8" t="n"/>
      <c r="X87" s="6" t="n"/>
      <c r="Y87" s="12">
        <f>IF(A87="","",IFERROR(P87*12/O87,0))</f>
        <v/>
      </c>
      <c r="Z87" s="12">
        <f>IF(A87="","",IFERROR((P87*12-R87-S87-T87-U87)/O87,0))</f>
        <v/>
      </c>
      <c r="AA87" s="11">
        <f>IF(A87="","",P87+Q87-R87-S87/12-T87/12-U87/12-V87)</f>
        <v/>
      </c>
      <c r="AB87" s="11">
        <f>IF(A87="","",AA87*12)</f>
        <v/>
      </c>
      <c r="AC87" s="3" t="n"/>
      <c r="AD87" s="36" t="n"/>
      <c r="AE87" s="3" t="n"/>
      <c r="AF87" s="13">
        <f>IF(AC87="","",IF(AC87="F","Alerte rénovation énergétique",IF(AC87="G","Interdiction progressive de location","Conforme")))</f>
        <v/>
      </c>
      <c r="AG87" s="12">
        <f>IF(H87="","",IFERROR(VLOOKUP(H87,'Paramètres'!$A$12:$B$14,2,FALSE),0))</f>
        <v/>
      </c>
    </row>
    <row r="88">
      <c r="A88" s="2" t="n"/>
      <c r="B88" s="3" t="n"/>
      <c r="C88" s="4" t="n"/>
      <c r="D88" s="3" t="n"/>
      <c r="E88" s="3" t="n"/>
      <c r="F88" s="2" t="n"/>
      <c r="G88" s="3" t="n"/>
      <c r="H88" s="3" t="n"/>
      <c r="I88" s="3" t="n"/>
      <c r="J88" s="36" t="n"/>
      <c r="K88" s="6" t="n"/>
      <c r="L88" s="6" t="n"/>
      <c r="M88" s="6" t="n"/>
      <c r="N88" s="6" t="n"/>
      <c r="O88" s="7">
        <f>IF(A88="","",SUM(K88:N88))</f>
        <v/>
      </c>
      <c r="P88" s="6" t="n"/>
      <c r="Q88" s="6" t="n"/>
      <c r="R88" s="6" t="n"/>
      <c r="S88" s="6" t="n"/>
      <c r="T88" s="6" t="n"/>
      <c r="U88" s="6" t="n"/>
      <c r="V88" s="6" t="n"/>
      <c r="W88" s="8" t="n"/>
      <c r="X88" s="6" t="n"/>
      <c r="Y88" s="9">
        <f>IF(A88="","",IFERROR(P88*12/O88,0))</f>
        <v/>
      </c>
      <c r="Z88" s="9">
        <f>IF(A88="","",IFERROR((P88*12-R88-S88-T88-U88)/O88,0))</f>
        <v/>
      </c>
      <c r="AA88" s="7">
        <f>IF(A88="","",P88+Q88-R88-S88/12-T88/12-U88/12-V88)</f>
        <v/>
      </c>
      <c r="AB88" s="7">
        <f>IF(A88="","",AA88*12)</f>
        <v/>
      </c>
      <c r="AC88" s="3" t="n"/>
      <c r="AD88" s="36" t="n"/>
      <c r="AE88" s="3" t="n"/>
      <c r="AF88" s="10">
        <f>IF(AC88="","",IF(AC88="F","Alerte rénovation énergétique",IF(AC88="G","Interdiction progressive de location","Conforme")))</f>
        <v/>
      </c>
      <c r="AG88" s="9">
        <f>IF(H88="","",IFERROR(VLOOKUP(H88,'Paramètres'!$A$12:$B$14,2,FALSE),0))</f>
        <v/>
      </c>
    </row>
    <row r="89">
      <c r="A89" s="2" t="n"/>
      <c r="B89" s="3" t="n"/>
      <c r="C89" s="4" t="n"/>
      <c r="D89" s="3" t="n"/>
      <c r="E89" s="3" t="n"/>
      <c r="F89" s="2" t="n"/>
      <c r="G89" s="3" t="n"/>
      <c r="H89" s="3" t="n"/>
      <c r="I89" s="3" t="n"/>
      <c r="J89" s="36" t="n"/>
      <c r="K89" s="6" t="n"/>
      <c r="L89" s="6" t="n"/>
      <c r="M89" s="6" t="n"/>
      <c r="N89" s="6" t="n"/>
      <c r="O89" s="11">
        <f>IF(A89="","",SUM(K89:N89))</f>
        <v/>
      </c>
      <c r="P89" s="6" t="n"/>
      <c r="Q89" s="6" t="n"/>
      <c r="R89" s="6" t="n"/>
      <c r="S89" s="6" t="n"/>
      <c r="T89" s="6" t="n"/>
      <c r="U89" s="6" t="n"/>
      <c r="V89" s="6" t="n"/>
      <c r="W89" s="8" t="n"/>
      <c r="X89" s="6" t="n"/>
      <c r="Y89" s="12">
        <f>IF(A89="","",IFERROR(P89*12/O89,0))</f>
        <v/>
      </c>
      <c r="Z89" s="12">
        <f>IF(A89="","",IFERROR((P89*12-R89-S89-T89-U89)/O89,0))</f>
        <v/>
      </c>
      <c r="AA89" s="11">
        <f>IF(A89="","",P89+Q89-R89-S89/12-T89/12-U89/12-V89)</f>
        <v/>
      </c>
      <c r="AB89" s="11">
        <f>IF(A89="","",AA89*12)</f>
        <v/>
      </c>
      <c r="AC89" s="3" t="n"/>
      <c r="AD89" s="36" t="n"/>
      <c r="AE89" s="3" t="n"/>
      <c r="AF89" s="13">
        <f>IF(AC89="","",IF(AC89="F","Alerte rénovation énergétique",IF(AC89="G","Interdiction progressive de location","Conforme")))</f>
        <v/>
      </c>
      <c r="AG89" s="12">
        <f>IF(H89="","",IFERROR(VLOOKUP(H89,'Paramètres'!$A$12:$B$14,2,FALSE),0))</f>
        <v/>
      </c>
    </row>
    <row r="90">
      <c r="A90" s="2" t="n"/>
      <c r="B90" s="3" t="n"/>
      <c r="C90" s="4" t="n"/>
      <c r="D90" s="3" t="n"/>
      <c r="E90" s="3" t="n"/>
      <c r="F90" s="2" t="n"/>
      <c r="G90" s="3" t="n"/>
      <c r="H90" s="3" t="n"/>
      <c r="I90" s="3" t="n"/>
      <c r="J90" s="36" t="n"/>
      <c r="K90" s="6" t="n"/>
      <c r="L90" s="6" t="n"/>
      <c r="M90" s="6" t="n"/>
      <c r="N90" s="6" t="n"/>
      <c r="O90" s="7">
        <f>IF(A90="","",SUM(K90:N90))</f>
        <v/>
      </c>
      <c r="P90" s="6" t="n"/>
      <c r="Q90" s="6" t="n"/>
      <c r="R90" s="6" t="n"/>
      <c r="S90" s="6" t="n"/>
      <c r="T90" s="6" t="n"/>
      <c r="U90" s="6" t="n"/>
      <c r="V90" s="6" t="n"/>
      <c r="W90" s="8" t="n"/>
      <c r="X90" s="6" t="n"/>
      <c r="Y90" s="9">
        <f>IF(A90="","",IFERROR(P90*12/O90,0))</f>
        <v/>
      </c>
      <c r="Z90" s="9">
        <f>IF(A90="","",IFERROR((P90*12-R90-S90-T90-U90)/O90,0))</f>
        <v/>
      </c>
      <c r="AA90" s="7">
        <f>IF(A90="","",P90+Q90-R90-S90/12-T90/12-U90/12-V90)</f>
        <v/>
      </c>
      <c r="AB90" s="7">
        <f>IF(A90="","",AA90*12)</f>
        <v/>
      </c>
      <c r="AC90" s="3" t="n"/>
      <c r="AD90" s="36" t="n"/>
      <c r="AE90" s="3" t="n"/>
      <c r="AF90" s="10">
        <f>IF(AC90="","",IF(AC90="F","Alerte rénovation énergétique",IF(AC90="G","Interdiction progressive de location","Conforme")))</f>
        <v/>
      </c>
      <c r="AG90" s="9">
        <f>IF(H90="","",IFERROR(VLOOKUP(H90,'Paramètres'!$A$12:$B$14,2,FALSE),0))</f>
        <v/>
      </c>
    </row>
    <row r="91">
      <c r="A91" s="2" t="n"/>
      <c r="B91" s="3" t="n"/>
      <c r="C91" s="4" t="n"/>
      <c r="D91" s="3" t="n"/>
      <c r="E91" s="3" t="n"/>
      <c r="F91" s="2" t="n"/>
      <c r="G91" s="3" t="n"/>
      <c r="H91" s="3" t="n"/>
      <c r="I91" s="3" t="n"/>
      <c r="J91" s="36" t="n"/>
      <c r="K91" s="6" t="n"/>
      <c r="L91" s="6" t="n"/>
      <c r="M91" s="6" t="n"/>
      <c r="N91" s="6" t="n"/>
      <c r="O91" s="11">
        <f>IF(A91="","",SUM(K91:N91))</f>
        <v/>
      </c>
      <c r="P91" s="6" t="n"/>
      <c r="Q91" s="6" t="n"/>
      <c r="R91" s="6" t="n"/>
      <c r="S91" s="6" t="n"/>
      <c r="T91" s="6" t="n"/>
      <c r="U91" s="6" t="n"/>
      <c r="V91" s="6" t="n"/>
      <c r="W91" s="8" t="n"/>
      <c r="X91" s="6" t="n"/>
      <c r="Y91" s="12">
        <f>IF(A91="","",IFERROR(P91*12/O91,0))</f>
        <v/>
      </c>
      <c r="Z91" s="12">
        <f>IF(A91="","",IFERROR((P91*12-R91-S91-T91-U91)/O91,0))</f>
        <v/>
      </c>
      <c r="AA91" s="11">
        <f>IF(A91="","",P91+Q91-R91-S91/12-T91/12-U91/12-V91)</f>
        <v/>
      </c>
      <c r="AB91" s="11">
        <f>IF(A91="","",AA91*12)</f>
        <v/>
      </c>
      <c r="AC91" s="3" t="n"/>
      <c r="AD91" s="36" t="n"/>
      <c r="AE91" s="3" t="n"/>
      <c r="AF91" s="13">
        <f>IF(AC91="","",IF(AC91="F","Alerte rénovation énergétique",IF(AC91="G","Interdiction progressive de location","Conforme")))</f>
        <v/>
      </c>
      <c r="AG91" s="12">
        <f>IF(H91="","",IFERROR(VLOOKUP(H91,'Paramètres'!$A$12:$B$14,2,FALSE),0))</f>
        <v/>
      </c>
    </row>
    <row r="92">
      <c r="A92" s="2" t="n"/>
      <c r="B92" s="3" t="n"/>
      <c r="C92" s="4" t="n"/>
      <c r="D92" s="3" t="n"/>
      <c r="E92" s="3" t="n"/>
      <c r="F92" s="2" t="n"/>
      <c r="G92" s="3" t="n"/>
      <c r="H92" s="3" t="n"/>
      <c r="I92" s="3" t="n"/>
      <c r="J92" s="36" t="n"/>
      <c r="K92" s="6" t="n"/>
      <c r="L92" s="6" t="n"/>
      <c r="M92" s="6" t="n"/>
      <c r="N92" s="6" t="n"/>
      <c r="O92" s="7">
        <f>IF(A92="","",SUM(K92:N92))</f>
        <v/>
      </c>
      <c r="P92" s="6" t="n"/>
      <c r="Q92" s="6" t="n"/>
      <c r="R92" s="6" t="n"/>
      <c r="S92" s="6" t="n"/>
      <c r="T92" s="6" t="n"/>
      <c r="U92" s="6" t="n"/>
      <c r="V92" s="6" t="n"/>
      <c r="W92" s="8" t="n"/>
      <c r="X92" s="6" t="n"/>
      <c r="Y92" s="9">
        <f>IF(A92="","",IFERROR(P92*12/O92,0))</f>
        <v/>
      </c>
      <c r="Z92" s="9">
        <f>IF(A92="","",IFERROR((P92*12-R92-S92-T92-U92)/O92,0))</f>
        <v/>
      </c>
      <c r="AA92" s="7">
        <f>IF(A92="","",P92+Q92-R92-S92/12-T92/12-U92/12-V92)</f>
        <v/>
      </c>
      <c r="AB92" s="7">
        <f>IF(A92="","",AA92*12)</f>
        <v/>
      </c>
      <c r="AC92" s="3" t="n"/>
      <c r="AD92" s="36" t="n"/>
      <c r="AE92" s="3" t="n"/>
      <c r="AF92" s="10">
        <f>IF(AC92="","",IF(AC92="F","Alerte rénovation énergétique",IF(AC92="G","Interdiction progressive de location","Conforme")))</f>
        <v/>
      </c>
      <c r="AG92" s="9">
        <f>IF(H92="","",IFERROR(VLOOKUP(H92,'Paramètres'!$A$12:$B$14,2,FALSE),0))</f>
        <v/>
      </c>
    </row>
    <row r="93">
      <c r="A93" s="2" t="n"/>
      <c r="B93" s="3" t="n"/>
      <c r="C93" s="4" t="n"/>
      <c r="D93" s="3" t="n"/>
      <c r="E93" s="3" t="n"/>
      <c r="F93" s="2" t="n"/>
      <c r="G93" s="3" t="n"/>
      <c r="H93" s="3" t="n"/>
      <c r="I93" s="3" t="n"/>
      <c r="J93" s="36" t="n"/>
      <c r="K93" s="6" t="n"/>
      <c r="L93" s="6" t="n"/>
      <c r="M93" s="6" t="n"/>
      <c r="N93" s="6" t="n"/>
      <c r="O93" s="11">
        <f>IF(A93="","",SUM(K93:N93))</f>
        <v/>
      </c>
      <c r="P93" s="6" t="n"/>
      <c r="Q93" s="6" t="n"/>
      <c r="R93" s="6" t="n"/>
      <c r="S93" s="6" t="n"/>
      <c r="T93" s="6" t="n"/>
      <c r="U93" s="6" t="n"/>
      <c r="V93" s="6" t="n"/>
      <c r="W93" s="8" t="n"/>
      <c r="X93" s="6" t="n"/>
      <c r="Y93" s="12">
        <f>IF(A93="","",IFERROR(P93*12/O93,0))</f>
        <v/>
      </c>
      <c r="Z93" s="12">
        <f>IF(A93="","",IFERROR((P93*12-R93-S93-T93-U93)/O93,0))</f>
        <v/>
      </c>
      <c r="AA93" s="11">
        <f>IF(A93="","",P93+Q93-R93-S93/12-T93/12-U93/12-V93)</f>
        <v/>
      </c>
      <c r="AB93" s="11">
        <f>IF(A93="","",AA93*12)</f>
        <v/>
      </c>
      <c r="AC93" s="3" t="n"/>
      <c r="AD93" s="36" t="n"/>
      <c r="AE93" s="3" t="n"/>
      <c r="AF93" s="13">
        <f>IF(AC93="","",IF(AC93="F","Alerte rénovation énergétique",IF(AC93="G","Interdiction progressive de location","Conforme")))</f>
        <v/>
      </c>
      <c r="AG93" s="12">
        <f>IF(H93="","",IFERROR(VLOOKUP(H93,'Paramètres'!$A$12:$B$14,2,FALSE),0))</f>
        <v/>
      </c>
    </row>
    <row r="94">
      <c r="A94" s="2" t="n"/>
      <c r="B94" s="3" t="n"/>
      <c r="C94" s="4" t="n"/>
      <c r="D94" s="3" t="n"/>
      <c r="E94" s="3" t="n"/>
      <c r="F94" s="2" t="n"/>
      <c r="G94" s="3" t="n"/>
      <c r="H94" s="3" t="n"/>
      <c r="I94" s="3" t="n"/>
      <c r="J94" s="36" t="n"/>
      <c r="K94" s="6" t="n"/>
      <c r="L94" s="6" t="n"/>
      <c r="M94" s="6" t="n"/>
      <c r="N94" s="6" t="n"/>
      <c r="O94" s="7">
        <f>IF(A94="","",SUM(K94:N94))</f>
        <v/>
      </c>
      <c r="P94" s="6" t="n"/>
      <c r="Q94" s="6" t="n"/>
      <c r="R94" s="6" t="n"/>
      <c r="S94" s="6" t="n"/>
      <c r="T94" s="6" t="n"/>
      <c r="U94" s="6" t="n"/>
      <c r="V94" s="6" t="n"/>
      <c r="W94" s="8" t="n"/>
      <c r="X94" s="6" t="n"/>
      <c r="Y94" s="9">
        <f>IF(A94="","",IFERROR(P94*12/O94,0))</f>
        <v/>
      </c>
      <c r="Z94" s="9">
        <f>IF(A94="","",IFERROR((P94*12-R94-S94-T94-U94)/O94,0))</f>
        <v/>
      </c>
      <c r="AA94" s="7">
        <f>IF(A94="","",P94+Q94-R94-S94/12-T94/12-U94/12-V94)</f>
        <v/>
      </c>
      <c r="AB94" s="7">
        <f>IF(A94="","",AA94*12)</f>
        <v/>
      </c>
      <c r="AC94" s="3" t="n"/>
      <c r="AD94" s="36" t="n"/>
      <c r="AE94" s="3" t="n"/>
      <c r="AF94" s="10">
        <f>IF(AC94="","",IF(AC94="F","Alerte rénovation énergétique",IF(AC94="G","Interdiction progressive de location","Conforme")))</f>
        <v/>
      </c>
      <c r="AG94" s="9">
        <f>IF(H94="","",IFERROR(VLOOKUP(H94,'Paramètres'!$A$12:$B$14,2,FALSE),0))</f>
        <v/>
      </c>
    </row>
    <row r="95">
      <c r="A95" s="2" t="n"/>
      <c r="B95" s="3" t="n"/>
      <c r="C95" s="4" t="n"/>
      <c r="D95" s="3" t="n"/>
      <c r="E95" s="3" t="n"/>
      <c r="F95" s="2" t="n"/>
      <c r="G95" s="3" t="n"/>
      <c r="H95" s="3" t="n"/>
      <c r="I95" s="3" t="n"/>
      <c r="J95" s="36" t="n"/>
      <c r="K95" s="6" t="n"/>
      <c r="L95" s="6" t="n"/>
      <c r="M95" s="6" t="n"/>
      <c r="N95" s="6" t="n"/>
      <c r="O95" s="11">
        <f>IF(A95="","",SUM(K95:N95))</f>
        <v/>
      </c>
      <c r="P95" s="6" t="n"/>
      <c r="Q95" s="6" t="n"/>
      <c r="R95" s="6" t="n"/>
      <c r="S95" s="6" t="n"/>
      <c r="T95" s="6" t="n"/>
      <c r="U95" s="6" t="n"/>
      <c r="V95" s="6" t="n"/>
      <c r="W95" s="8" t="n"/>
      <c r="X95" s="6" t="n"/>
      <c r="Y95" s="12">
        <f>IF(A95="","",IFERROR(P95*12/O95,0))</f>
        <v/>
      </c>
      <c r="Z95" s="12">
        <f>IF(A95="","",IFERROR((P95*12-R95-S95-T95-U95)/O95,0))</f>
        <v/>
      </c>
      <c r="AA95" s="11">
        <f>IF(A95="","",P95+Q95-R95-S95/12-T95/12-U95/12-V95)</f>
        <v/>
      </c>
      <c r="AB95" s="11">
        <f>IF(A95="","",AA95*12)</f>
        <v/>
      </c>
      <c r="AC95" s="3" t="n"/>
      <c r="AD95" s="36" t="n"/>
      <c r="AE95" s="3" t="n"/>
      <c r="AF95" s="13">
        <f>IF(AC95="","",IF(AC95="F","Alerte rénovation énergétique",IF(AC95="G","Interdiction progressive de location","Conforme")))</f>
        <v/>
      </c>
      <c r="AG95" s="12">
        <f>IF(H95="","",IFERROR(VLOOKUP(H95,'Paramètres'!$A$12:$B$14,2,FALSE),0))</f>
        <v/>
      </c>
    </row>
    <row r="96">
      <c r="A96" s="2" t="n"/>
      <c r="B96" s="3" t="n"/>
      <c r="C96" s="4" t="n"/>
      <c r="D96" s="3" t="n"/>
      <c r="E96" s="3" t="n"/>
      <c r="F96" s="2" t="n"/>
      <c r="G96" s="3" t="n"/>
      <c r="H96" s="3" t="n"/>
      <c r="I96" s="3" t="n"/>
      <c r="J96" s="36" t="n"/>
      <c r="K96" s="6" t="n"/>
      <c r="L96" s="6" t="n"/>
      <c r="M96" s="6" t="n"/>
      <c r="N96" s="6" t="n"/>
      <c r="O96" s="7">
        <f>IF(A96="","",SUM(K96:N96))</f>
        <v/>
      </c>
      <c r="P96" s="6" t="n"/>
      <c r="Q96" s="6" t="n"/>
      <c r="R96" s="6" t="n"/>
      <c r="S96" s="6" t="n"/>
      <c r="T96" s="6" t="n"/>
      <c r="U96" s="6" t="n"/>
      <c r="V96" s="6" t="n"/>
      <c r="W96" s="8" t="n"/>
      <c r="X96" s="6" t="n"/>
      <c r="Y96" s="9">
        <f>IF(A96="","",IFERROR(P96*12/O96,0))</f>
        <v/>
      </c>
      <c r="Z96" s="9">
        <f>IF(A96="","",IFERROR((P96*12-R96-S96-T96-U96)/O96,0))</f>
        <v/>
      </c>
      <c r="AA96" s="7">
        <f>IF(A96="","",P96+Q96-R96-S96/12-T96/12-U96/12-V96)</f>
        <v/>
      </c>
      <c r="AB96" s="7">
        <f>IF(A96="","",AA96*12)</f>
        <v/>
      </c>
      <c r="AC96" s="3" t="n"/>
      <c r="AD96" s="36" t="n"/>
      <c r="AE96" s="3" t="n"/>
      <c r="AF96" s="10">
        <f>IF(AC96="","",IF(AC96="F","Alerte rénovation énergétique",IF(AC96="G","Interdiction progressive de location","Conforme")))</f>
        <v/>
      </c>
      <c r="AG96" s="9">
        <f>IF(H96="","",IFERROR(VLOOKUP(H96,'Paramètres'!$A$12:$B$14,2,FALSE),0))</f>
        <v/>
      </c>
    </row>
    <row r="97">
      <c r="A97" s="2" t="n"/>
      <c r="B97" s="3" t="n"/>
      <c r="C97" s="4" t="n"/>
      <c r="D97" s="3" t="n"/>
      <c r="E97" s="3" t="n"/>
      <c r="F97" s="2" t="n"/>
      <c r="G97" s="3" t="n"/>
      <c r="H97" s="3" t="n"/>
      <c r="I97" s="3" t="n"/>
      <c r="J97" s="36" t="n"/>
      <c r="K97" s="6" t="n"/>
      <c r="L97" s="6" t="n"/>
      <c r="M97" s="6" t="n"/>
      <c r="N97" s="6" t="n"/>
      <c r="O97" s="11">
        <f>IF(A97="","",SUM(K97:N97))</f>
        <v/>
      </c>
      <c r="P97" s="6" t="n"/>
      <c r="Q97" s="6" t="n"/>
      <c r="R97" s="6" t="n"/>
      <c r="S97" s="6" t="n"/>
      <c r="T97" s="6" t="n"/>
      <c r="U97" s="6" t="n"/>
      <c r="V97" s="6" t="n"/>
      <c r="W97" s="8" t="n"/>
      <c r="X97" s="6" t="n"/>
      <c r="Y97" s="12">
        <f>IF(A97="","",IFERROR(P97*12/O97,0))</f>
        <v/>
      </c>
      <c r="Z97" s="12">
        <f>IF(A97="","",IFERROR((P97*12-R97-S97-T97-U97)/O97,0))</f>
        <v/>
      </c>
      <c r="AA97" s="11">
        <f>IF(A97="","",P97+Q97-R97-S97/12-T97/12-U97/12-V97)</f>
        <v/>
      </c>
      <c r="AB97" s="11">
        <f>IF(A97="","",AA97*12)</f>
        <v/>
      </c>
      <c r="AC97" s="3" t="n"/>
      <c r="AD97" s="36" t="n"/>
      <c r="AE97" s="3" t="n"/>
      <c r="AF97" s="13">
        <f>IF(AC97="","",IF(AC97="F","Alerte rénovation énergétique",IF(AC97="G","Interdiction progressive de location","Conforme")))</f>
        <v/>
      </c>
      <c r="AG97" s="12">
        <f>IF(H97="","",IFERROR(VLOOKUP(H97,'Paramètres'!$A$12:$B$14,2,FALSE),0))</f>
        <v/>
      </c>
    </row>
    <row r="98">
      <c r="A98" s="2" t="n"/>
      <c r="B98" s="3" t="n"/>
      <c r="C98" s="4" t="n"/>
      <c r="D98" s="3" t="n"/>
      <c r="E98" s="3" t="n"/>
      <c r="F98" s="2" t="n"/>
      <c r="G98" s="3" t="n"/>
      <c r="H98" s="3" t="n"/>
      <c r="I98" s="3" t="n"/>
      <c r="J98" s="36" t="n"/>
      <c r="K98" s="6" t="n"/>
      <c r="L98" s="6" t="n"/>
      <c r="M98" s="6" t="n"/>
      <c r="N98" s="6" t="n"/>
      <c r="O98" s="7">
        <f>IF(A98="","",SUM(K98:N98))</f>
        <v/>
      </c>
      <c r="P98" s="6" t="n"/>
      <c r="Q98" s="6" t="n"/>
      <c r="R98" s="6" t="n"/>
      <c r="S98" s="6" t="n"/>
      <c r="T98" s="6" t="n"/>
      <c r="U98" s="6" t="n"/>
      <c r="V98" s="6" t="n"/>
      <c r="W98" s="8" t="n"/>
      <c r="X98" s="6" t="n"/>
      <c r="Y98" s="9">
        <f>IF(A98="","",IFERROR(P98*12/O98,0))</f>
        <v/>
      </c>
      <c r="Z98" s="9">
        <f>IF(A98="","",IFERROR((P98*12-R98-S98-T98-U98)/O98,0))</f>
        <v/>
      </c>
      <c r="AA98" s="7">
        <f>IF(A98="","",P98+Q98-R98-S98/12-T98/12-U98/12-V98)</f>
        <v/>
      </c>
      <c r="AB98" s="7">
        <f>IF(A98="","",AA98*12)</f>
        <v/>
      </c>
      <c r="AC98" s="3" t="n"/>
      <c r="AD98" s="36" t="n"/>
      <c r="AE98" s="3" t="n"/>
      <c r="AF98" s="10">
        <f>IF(AC98="","",IF(AC98="F","Alerte rénovation énergétique",IF(AC98="G","Interdiction progressive de location","Conforme")))</f>
        <v/>
      </c>
      <c r="AG98" s="9">
        <f>IF(H98="","",IFERROR(VLOOKUP(H98,'Paramètres'!$A$12:$B$14,2,FALSE),0))</f>
        <v/>
      </c>
    </row>
    <row r="99">
      <c r="A99" s="2" t="n"/>
      <c r="B99" s="3" t="n"/>
      <c r="C99" s="4" t="n"/>
      <c r="D99" s="3" t="n"/>
      <c r="E99" s="3" t="n"/>
      <c r="F99" s="2" t="n"/>
      <c r="G99" s="3" t="n"/>
      <c r="H99" s="3" t="n"/>
      <c r="I99" s="3" t="n"/>
      <c r="J99" s="36" t="n"/>
      <c r="K99" s="6" t="n"/>
      <c r="L99" s="6" t="n"/>
      <c r="M99" s="6" t="n"/>
      <c r="N99" s="6" t="n"/>
      <c r="O99" s="11">
        <f>IF(A99="","",SUM(K99:N99))</f>
        <v/>
      </c>
      <c r="P99" s="6" t="n"/>
      <c r="Q99" s="6" t="n"/>
      <c r="R99" s="6" t="n"/>
      <c r="S99" s="6" t="n"/>
      <c r="T99" s="6" t="n"/>
      <c r="U99" s="6" t="n"/>
      <c r="V99" s="6" t="n"/>
      <c r="W99" s="8" t="n"/>
      <c r="X99" s="6" t="n"/>
      <c r="Y99" s="12">
        <f>IF(A99="","",IFERROR(P99*12/O99,0))</f>
        <v/>
      </c>
      <c r="Z99" s="12">
        <f>IF(A99="","",IFERROR((P99*12-R99-S99-T99-U99)/O99,0))</f>
        <v/>
      </c>
      <c r="AA99" s="11">
        <f>IF(A99="","",P99+Q99-R99-S99/12-T99/12-U99/12-V99)</f>
        <v/>
      </c>
      <c r="AB99" s="11">
        <f>IF(A99="","",AA99*12)</f>
        <v/>
      </c>
      <c r="AC99" s="3" t="n"/>
      <c r="AD99" s="36" t="n"/>
      <c r="AE99" s="3" t="n"/>
      <c r="AF99" s="13">
        <f>IF(AC99="","",IF(AC99="F","Alerte rénovation énergétique",IF(AC99="G","Interdiction progressive de location","Conforme")))</f>
        <v/>
      </c>
      <c r="AG99" s="12">
        <f>IF(H99="","",IFERROR(VLOOKUP(H99,'Paramètres'!$A$12:$B$14,2,FALSE),0))</f>
        <v/>
      </c>
    </row>
    <row r="100">
      <c r="A100" s="2" t="n"/>
      <c r="B100" s="3" t="n"/>
      <c r="C100" s="4" t="n"/>
      <c r="D100" s="3" t="n"/>
      <c r="E100" s="3" t="n"/>
      <c r="F100" s="2" t="n"/>
      <c r="G100" s="3" t="n"/>
      <c r="H100" s="3" t="n"/>
      <c r="I100" s="3" t="n"/>
      <c r="J100" s="36" t="n"/>
      <c r="K100" s="6" t="n"/>
      <c r="L100" s="6" t="n"/>
      <c r="M100" s="6" t="n"/>
      <c r="N100" s="6" t="n"/>
      <c r="O100" s="7">
        <f>IF(A100="","",SUM(K100:N100))</f>
        <v/>
      </c>
      <c r="P100" s="6" t="n"/>
      <c r="Q100" s="6" t="n"/>
      <c r="R100" s="6" t="n"/>
      <c r="S100" s="6" t="n"/>
      <c r="T100" s="6" t="n"/>
      <c r="U100" s="6" t="n"/>
      <c r="V100" s="6" t="n"/>
      <c r="W100" s="8" t="n"/>
      <c r="X100" s="6" t="n"/>
      <c r="Y100" s="9">
        <f>IF(A100="","",IFERROR(P100*12/O100,0))</f>
        <v/>
      </c>
      <c r="Z100" s="9">
        <f>IF(A100="","",IFERROR((P100*12-R100-S100-T100-U100)/O100,0))</f>
        <v/>
      </c>
      <c r="AA100" s="7">
        <f>IF(A100="","",P100+Q100-R100-S100/12-T100/12-U100/12-V100)</f>
        <v/>
      </c>
      <c r="AB100" s="7">
        <f>IF(A100="","",AA100*12)</f>
        <v/>
      </c>
      <c r="AC100" s="3" t="n"/>
      <c r="AD100" s="36" t="n"/>
      <c r="AE100" s="3" t="n"/>
      <c r="AF100" s="10">
        <f>IF(AC100="","",IF(AC100="F","Alerte rénovation énergétique",IF(AC100="G","Interdiction progressive de location","Conforme")))</f>
        <v/>
      </c>
      <c r="AG100" s="9">
        <f>IF(H100="","",IFERROR(VLOOKUP(H100,'Paramètres'!$A$12:$B$14,2,FALSE),0))</f>
        <v/>
      </c>
    </row>
    <row r="101">
      <c r="A101" s="2" t="n"/>
      <c r="B101" s="3" t="n"/>
      <c r="C101" s="4" t="n"/>
      <c r="D101" s="3" t="n"/>
      <c r="E101" s="3" t="n"/>
      <c r="F101" s="2" t="n"/>
      <c r="G101" s="3" t="n"/>
      <c r="H101" s="3" t="n"/>
      <c r="I101" s="3" t="n"/>
      <c r="J101" s="36" t="n"/>
      <c r="K101" s="6" t="n"/>
      <c r="L101" s="6" t="n"/>
      <c r="M101" s="6" t="n"/>
      <c r="N101" s="6" t="n"/>
      <c r="O101" s="11">
        <f>IF(A101="","",SUM(K101:N101))</f>
        <v/>
      </c>
      <c r="P101" s="6" t="n"/>
      <c r="Q101" s="6" t="n"/>
      <c r="R101" s="6" t="n"/>
      <c r="S101" s="6" t="n"/>
      <c r="T101" s="6" t="n"/>
      <c r="U101" s="6" t="n"/>
      <c r="V101" s="6" t="n"/>
      <c r="W101" s="8" t="n"/>
      <c r="X101" s="6" t="n"/>
      <c r="Y101" s="12">
        <f>IF(A101="","",IFERROR(P101*12/O101,0))</f>
        <v/>
      </c>
      <c r="Z101" s="12">
        <f>IF(A101="","",IFERROR((P101*12-R101-S101-T101-U101)/O101,0))</f>
        <v/>
      </c>
      <c r="AA101" s="11">
        <f>IF(A101="","",P101+Q101-R101-S101/12-T101/12-U101/12-V101)</f>
        <v/>
      </c>
      <c r="AB101" s="11">
        <f>IF(A101="","",AA101*12)</f>
        <v/>
      </c>
      <c r="AC101" s="3" t="n"/>
      <c r="AD101" s="36" t="n"/>
      <c r="AE101" s="3" t="n"/>
      <c r="AF101" s="13">
        <f>IF(AC101="","",IF(AC101="F","Alerte rénovation énergétique",IF(AC101="G","Interdiction progressive de location","Conforme")))</f>
        <v/>
      </c>
      <c r="AG101" s="12">
        <f>IF(H101="","",IFERROR(VLOOKUP(H101,'Paramètres'!$A$12:$B$14,2,FALSE),0))</f>
        <v/>
      </c>
    </row>
  </sheetData>
  <conditionalFormatting sqref="AA2:AB101">
    <cfRule type="expression" priority="1" dxfId="0" stopIfTrue="1">
      <formula>AND($AA2&lt;&gt;"",$AA2&gt;0)</formula>
    </cfRule>
    <cfRule type="expression" priority="2" dxfId="1" stopIfTrue="1">
      <formula>AND($AA2&lt;&gt;"",$AA2&lt;0)</formula>
    </cfRule>
  </conditionalFormatting>
  <conditionalFormatting sqref="AF2:AF101">
    <cfRule type="expression" priority="3" dxfId="1" stopIfTrue="1">
      <formula>AND($AF2&lt;&gt;"",$AF2&lt;&gt;"Conforme")</formula>
    </cfRule>
  </conditionalFormatting>
  <dataValidations count="5">
    <dataValidation sqref="I2:I101" showErrorMessage="1" showInputMessage="1" allowBlank="1" errorTitle="Statut locatif invalide" error="Sélectionnez un statut dans la liste proposée." type="list">
      <formula1>"Loué,Vacant"</formula1>
    </dataValidation>
    <dataValidation sqref="G2:G101" showErrorMessage="1" showInputMessage="1" allowBlank="1" errorTitle="Type de bien invalide" error="Sélectionnez un type de bien dans la liste proposée." type="list">
      <formula1>"Studio,T1,T2,T3,T4,Maison"</formula1>
    </dataValidation>
    <dataValidation sqref="H2:H101" showErrorMessage="1" showInputMessage="1" allowBlank="1" errorTitle="Régime fiscal invalide" error="Sélectionnez un régime fiscal dans la liste proposée." type="list">
      <formula1>'Paramètres'!$A$12:$A$14</formula1>
    </dataValidation>
    <dataValidation sqref="AC2:AC101" showErrorMessage="1" showInputMessage="1" allowBlank="1" errorTitle="DPE invalide" error="Sélectionnez une lettre DPE comprise entre A et G." type="list">
      <formula1>"A,B,C,D,E,F,G"</formula1>
    </dataValidation>
    <dataValidation sqref="C2:C101" showErrorMessage="1" showInputMessage="1" allowBlank="1" errorTitle="SIRET invalide" error="Le SIRET doit comporter exactement 14 chiffres." type="textLength" operator="equal">
      <formula1>14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2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3" customWidth="1" min="1" max="1"/>
    <col width="20" customWidth="1" min="2" max="2"/>
    <col width="18" customWidth="1" min="3" max="3"/>
    <col width="20" customWidth="1" min="4" max="4"/>
    <col width="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</cols>
  <sheetData>
    <row r="1" ht="30" customHeight="1">
      <c r="A1" s="14" t="inlineStr">
        <is>
          <t>Tableau de bord — Investissement locatif</t>
        </is>
      </c>
    </row>
    <row r="2">
      <c r="A2" s="15" t="n"/>
      <c r="B2" s="15" t="n"/>
      <c r="C2" s="15" t="n"/>
      <c r="D2" s="15" t="n"/>
      <c r="E2" s="15" t="n"/>
      <c r="F2" s="15" t="n"/>
      <c r="G2" s="15" t="n"/>
      <c r="H2" s="15" t="n"/>
      <c r="I2" s="15" t="n"/>
      <c r="J2" s="15" t="n"/>
      <c r="K2" s="15" t="n"/>
      <c r="L2" s="15" t="n"/>
      <c r="M2" s="15" t="n"/>
      <c r="N2" s="15" t="n"/>
      <c r="O2" s="15" t="n"/>
      <c r="P2" s="15" t="n"/>
      <c r="Q2" s="15" t="n"/>
      <c r="R2" s="15" t="n"/>
      <c r="S2" s="15" t="n"/>
      <c r="T2" s="15" t="n"/>
      <c r="U2" s="15" t="n"/>
    </row>
    <row r="3">
      <c r="A3" s="16" t="inlineStr">
        <is>
          <t>Indicateurs clés du portefeuille</t>
        </is>
      </c>
    </row>
    <row r="4">
      <c r="A4" s="1" t="inlineStr">
        <is>
          <t>Indicateur</t>
        </is>
      </c>
      <c r="B4" s="1" t="inlineStr">
        <is>
          <t>Valeur</t>
        </is>
      </c>
    </row>
    <row r="5">
      <c r="A5" s="17" t="inlineStr">
        <is>
          <t>Nombre total de biens</t>
        </is>
      </c>
      <c r="B5" s="31">
        <f>COUNTA('Portefeuille'!$A$2:$A$101)</f>
        <v/>
      </c>
    </row>
    <row r="6">
      <c r="A6" s="19" t="inlineStr">
        <is>
          <t>Nombre de biens loués</t>
        </is>
      </c>
      <c r="B6" s="32">
        <f>COUNTIF('Portefeuille'!$I$2:$I$101,"Loué")</f>
        <v/>
      </c>
    </row>
    <row r="7">
      <c r="A7" s="17" t="inlineStr">
        <is>
          <t>Nombre de biens vacants</t>
        </is>
      </c>
      <c r="B7" s="33">
        <f>COUNTIF('Portefeuille'!$I$2:$I$101,"Vacant")</f>
        <v/>
      </c>
    </row>
    <row r="8">
      <c r="A8" s="19" t="inlineStr">
        <is>
          <t>Biens classés DPE F ou G</t>
        </is>
      </c>
      <c r="B8" s="33">
        <f>COUNTIF('Portefeuille'!$AC$2:$AC$101,"F")+COUNTIF('Portefeuille'!$AC$2:$AC$101,"G")</f>
        <v/>
      </c>
    </row>
    <row r="9">
      <c r="A9" s="17" t="inlineStr">
        <is>
          <t>Valeur totale investie</t>
        </is>
      </c>
      <c r="B9" s="22">
        <f>SUM('Portefeuille'!$O$2:$O$101)</f>
        <v/>
      </c>
    </row>
    <row r="10">
      <c r="A10" s="19" t="inlineStr">
        <is>
          <t>Loyers mensuels totaux</t>
        </is>
      </c>
      <c r="B10" s="22">
        <f>SUM('Portefeuille'!$P$2:$P$101)</f>
        <v/>
      </c>
    </row>
    <row r="11">
      <c r="A11" s="17" t="inlineStr">
        <is>
          <t>Loyers annuels prévisionnels</t>
        </is>
      </c>
      <c r="B11" s="22">
        <f>SUM('Portefeuille'!$P$2:$P$101)*12</f>
        <v/>
      </c>
    </row>
    <row r="12">
      <c r="A12" s="19" t="inlineStr">
        <is>
          <t>Rendement brut moyen</t>
        </is>
      </c>
      <c r="B12" s="23">
        <f>IFERROR(AVERAGE('Portefeuille'!$Y$2:$Y$101),0)</f>
        <v/>
      </c>
    </row>
    <row r="13">
      <c r="A13" s="17" t="inlineStr">
        <is>
          <t>Rendement net moyen</t>
        </is>
      </c>
      <c r="B13" s="23">
        <f>IFERROR(AVERAGE('Portefeuille'!$Z$2:$Z$101),0)</f>
        <v/>
      </c>
    </row>
    <row r="14">
      <c r="A14" s="19" t="inlineStr">
        <is>
          <t>Flux de trésorerie mensuel total</t>
        </is>
      </c>
      <c r="B14" s="22">
        <f>SUM('Portefeuille'!$AA$2:$AA$101)</f>
        <v/>
      </c>
    </row>
    <row r="15">
      <c r="A15" s="17" t="inlineStr">
        <is>
          <t>Taux d’occupation</t>
        </is>
      </c>
      <c r="B15" s="23">
        <f>IFERROR(COUNTIF('Portefeuille'!$I$2:$I$101,"Loué")/COUNTA('Portefeuille'!$A$2:$A$101),0)</f>
        <v/>
      </c>
    </row>
    <row r="16"/>
    <row r="17">
      <c r="A17" s="16" t="inlineStr">
        <is>
          <t>Synthèse par ville</t>
        </is>
      </c>
    </row>
    <row r="18">
      <c r="A18" s="1" t="inlineStr">
        <is>
          <t>Ville</t>
        </is>
      </c>
      <c r="B18" s="1" t="inlineStr">
        <is>
          <t>Nombre de biens</t>
        </is>
      </c>
      <c r="C18" s="1" t="inlineStr">
        <is>
          <t>Valeur totale investie</t>
        </is>
      </c>
      <c r="D18" s="1" t="inlineStr">
        <is>
          <t>Loyers mensuels</t>
        </is>
      </c>
    </row>
    <row r="19">
      <c r="A19" s="17" t="inlineStr">
        <is>
          <t>Lyon</t>
        </is>
      </c>
      <c r="B19" s="34">
        <f>COUNTIF('Portefeuille'!$E$2:$E$101,A19)</f>
        <v/>
      </c>
      <c r="C19" s="7">
        <f>SUMIF('Portefeuille'!$E$2:$E$101,A19,'Portefeuille'!$O$2:$O$101)</f>
        <v/>
      </c>
      <c r="D19" s="7">
        <f>SUMIF('Portefeuille'!$E$2:$E$101,A19,'Portefeuille'!$P$2:$P$101)</f>
        <v/>
      </c>
    </row>
    <row r="20">
      <c r="A20" s="19" t="inlineStr">
        <is>
          <t>Paris</t>
        </is>
      </c>
      <c r="B20" s="35">
        <f>COUNTIF('Portefeuille'!$E$2:$E$101,A20)</f>
        <v/>
      </c>
      <c r="C20" s="11">
        <f>SUMIF('Portefeuille'!$E$2:$E$101,A20,'Portefeuille'!$O$2:$O$101)</f>
        <v/>
      </c>
      <c r="D20" s="11">
        <f>SUMIF('Portefeuille'!$E$2:$E$101,A20,'Portefeuille'!$P$2:$P$101)</f>
        <v/>
      </c>
    </row>
    <row r="21">
      <c r="A21" s="17" t="inlineStr">
        <is>
          <t>Bordeaux</t>
        </is>
      </c>
      <c r="B21" s="34">
        <f>COUNTIF('Portefeuille'!$E$2:$E$101,A21)</f>
        <v/>
      </c>
      <c r="C21" s="7">
        <f>SUMIF('Portefeuille'!$E$2:$E$101,A21,'Portefeuille'!$O$2:$O$101)</f>
        <v/>
      </c>
      <c r="D21" s="7">
        <f>SUMIF('Portefeuille'!$E$2:$E$101,A21,'Portefeuille'!$P$2:$P$101)</f>
        <v/>
      </c>
    </row>
    <row r="22">
      <c r="A22" s="19" t="inlineStr">
        <is>
          <t>Nantes</t>
        </is>
      </c>
      <c r="B22" s="35">
        <f>COUNTIF('Portefeuille'!$E$2:$E$101,A22)</f>
        <v/>
      </c>
      <c r="C22" s="11">
        <f>SUMIF('Portefeuille'!$E$2:$E$101,A22,'Portefeuille'!$O$2:$O$101)</f>
        <v/>
      </c>
      <c r="D22" s="11">
        <f>SUMIF('Portefeuille'!$E$2:$E$101,A22,'Portefeuille'!$P$2:$P$101)</f>
        <v/>
      </c>
    </row>
    <row r="23">
      <c r="A23" s="17" t="inlineStr">
        <is>
          <t>Lille</t>
        </is>
      </c>
      <c r="B23" s="34">
        <f>COUNTIF('Portefeuille'!$E$2:$E$101,A23)</f>
        <v/>
      </c>
      <c r="C23" s="7">
        <f>SUMIF('Portefeuille'!$E$2:$E$101,A23,'Portefeuille'!$O$2:$O$101)</f>
        <v/>
      </c>
      <c r="D23" s="7">
        <f>SUMIF('Portefeuille'!$E$2:$E$101,A23,'Portefeuille'!$P$2:$P$101)</f>
        <v/>
      </c>
    </row>
    <row r="24">
      <c r="A24" s="19" t="inlineStr">
        <is>
          <t>Toulouse</t>
        </is>
      </c>
      <c r="B24" s="35">
        <f>COUNTIF('Portefeuille'!$E$2:$E$101,A24)</f>
        <v/>
      </c>
      <c r="C24" s="11">
        <f>SUMIF('Portefeuille'!$E$2:$E$101,A24,'Portefeuille'!$O$2:$O$101)</f>
        <v/>
      </c>
      <c r="D24" s="11">
        <f>SUMIF('Portefeuille'!$E$2:$E$101,A24,'Portefeuille'!$P$2:$P$101)</f>
        <v/>
      </c>
    </row>
    <row r="25">
      <c r="A25" s="17" t="inlineStr">
        <is>
          <t>Marseille</t>
        </is>
      </c>
      <c r="B25" s="34">
        <f>COUNTIF('Portefeuille'!$E$2:$E$101,A25)</f>
        <v/>
      </c>
      <c r="C25" s="7">
        <f>SUMIF('Portefeuille'!$E$2:$E$101,A25,'Portefeuille'!$O$2:$O$101)</f>
        <v/>
      </c>
      <c r="D25" s="7">
        <f>SUMIF('Portefeuille'!$E$2:$E$101,A25,'Portefeuille'!$P$2:$P$101)</f>
        <v/>
      </c>
    </row>
    <row r="26">
      <c r="A26" s="19" t="inlineStr">
        <is>
          <t>Strasbourg</t>
        </is>
      </c>
      <c r="B26" s="35">
        <f>COUNTIF('Portefeuille'!$E$2:$E$101,A26)</f>
        <v/>
      </c>
      <c r="C26" s="11">
        <f>SUMIF('Portefeuille'!$E$2:$E$101,A26,'Portefeuille'!$O$2:$O$101)</f>
        <v/>
      </c>
      <c r="D26" s="11">
        <f>SUMIF('Portefeuille'!$E$2:$E$101,A26,'Portefeuille'!$P$2:$P$101)</f>
        <v/>
      </c>
    </row>
  </sheetData>
  <mergeCells count="1">
    <mergeCell ref="A1:U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8" customWidth="1" min="1" max="1"/>
    <col width="24" customWidth="1" min="2" max="2"/>
    <col width="40" customWidth="1" min="3" max="3"/>
  </cols>
  <sheetData>
    <row r="1" ht="30" customHeight="1">
      <c r="A1" s="14" t="inlineStr">
        <is>
          <t>Paramètres et hypothèses modifiables</t>
        </is>
      </c>
    </row>
    <row r="2">
      <c r="A2" s="15" t="n"/>
      <c r="B2" s="15" t="n"/>
      <c r="C2" s="15" t="n"/>
    </row>
    <row r="3">
      <c r="A3" s="1" t="inlineStr">
        <is>
          <t>Hypothèse</t>
        </is>
      </c>
      <c r="B3" s="1" t="inlineStr">
        <is>
          <t>Valeur</t>
        </is>
      </c>
      <c r="C3" s="1" t="inlineStr">
        <is>
          <t>Unité / précision</t>
        </is>
      </c>
    </row>
    <row r="4">
      <c r="A4" s="17" t="inlineStr">
        <is>
          <t>Prélèvements sociaux</t>
        </is>
      </c>
      <c r="B4" s="8" t="n">
        <v>0.172</v>
      </c>
      <c r="C4" s="17" t="inlineStr">
        <is>
          <t>Taux modifiable</t>
        </is>
      </c>
    </row>
    <row r="5">
      <c r="A5" s="19" t="inlineStr">
        <is>
          <t>Taux d’endettement cible</t>
        </is>
      </c>
      <c r="B5" s="8" t="n">
        <v>0.35</v>
      </c>
      <c r="C5" s="19" t="inlineStr">
        <is>
          <t>Taux indicatif modifiable</t>
        </is>
      </c>
    </row>
    <row r="6">
      <c r="A6" s="17" t="inlineStr">
        <is>
          <t>Abattement micro-foncier</t>
        </is>
      </c>
      <c r="B6" s="8" t="n">
        <v>0.3</v>
      </c>
      <c r="C6" s="17" t="inlineStr">
        <is>
          <t>Taux indicatif modifiable</t>
        </is>
      </c>
    </row>
    <row r="7">
      <c r="A7" s="19" t="inlineStr">
        <is>
          <t>Plafond indicatif du déficit foncier imputable</t>
        </is>
      </c>
      <c r="B7" s="6" t="n">
        <v>10700</v>
      </c>
      <c r="C7" s="19" t="inlineStr">
        <is>
          <t>Montant indicatif à vérifier</t>
        </is>
      </c>
    </row>
    <row r="8">
      <c r="A8" s="17" t="inlineStr">
        <is>
          <t>Frais de notaire indicatifs</t>
        </is>
      </c>
      <c r="B8" s="8" t="n">
        <v>0.075</v>
      </c>
      <c r="C8" s="17" t="inlineStr">
        <is>
          <t>Taux indicatif modifiable</t>
        </is>
      </c>
    </row>
    <row r="9">
      <c r="A9" s="19" t="inlineStr">
        <is>
          <t>Taux IRL de référence</t>
        </is>
      </c>
      <c r="B9" s="8" t="n">
        <v>0</v>
      </c>
      <c r="C9" s="19" t="inlineStr">
        <is>
          <t>À renseigner selon l’indice applicable</t>
        </is>
      </c>
    </row>
    <row r="10"/>
    <row r="11">
      <c r="A11" s="26" t="inlineStr">
        <is>
          <t>Régime fiscal</t>
        </is>
      </c>
      <c r="B11" s="26" t="inlineStr">
        <is>
          <t>Prélèvements sociaux associés</t>
        </is>
      </c>
      <c r="C11" s="26" t="inlineStr">
        <is>
          <t>Utilisation</t>
        </is>
      </c>
    </row>
    <row r="12">
      <c r="A12" s="3" t="inlineStr">
        <is>
          <t>Régime réel</t>
        </is>
      </c>
      <c r="B12" s="9">
        <f>'Paramètres'!$B$4</f>
        <v/>
      </c>
      <c r="C12" s="17" t="inlineStr">
        <is>
          <t>Charges déductibles selon situation</t>
        </is>
      </c>
    </row>
    <row r="13">
      <c r="A13" s="3" t="inlineStr">
        <is>
          <t>Micro-foncier</t>
        </is>
      </c>
      <c r="B13" s="12">
        <f>'Paramètres'!$B$4</f>
        <v/>
      </c>
      <c r="C13" s="19" t="inlineStr">
        <is>
          <t>Abattement à paramétrer</t>
        </is>
      </c>
    </row>
    <row r="14">
      <c r="A14" s="3" t="inlineStr">
        <is>
          <t>LMNP</t>
        </is>
      </c>
      <c r="B14" s="9">
        <f>'Paramètres'!$B$4</f>
        <v/>
      </c>
      <c r="C14" s="17" t="inlineStr">
        <is>
          <t>Amortissement à analyser</t>
        </is>
      </c>
    </row>
    <row r="15"/>
    <row r="16">
      <c r="A16" s="27" t="inlineStr">
        <is>
          <t>Notes de suivi</t>
        </is>
      </c>
    </row>
    <row r="17" ht="32" customHeight="1">
      <c r="A17" s="28" t="inlineStr">
        <is>
          <t>La déclaration n°2044 concerne notamment les revenus fonciers au régime réel ; vérifier la situation fiscale propre à chaque bailleur.</t>
        </is>
      </c>
    </row>
    <row r="18" ht="32" customHeight="1">
      <c r="A18" s="29" t="inlineStr">
        <is>
          <t>En LMNP, l’amortissement du bien et du mobilier doit être étudié avec les règles comptables et fiscales applicables.</t>
        </is>
      </c>
    </row>
    <row r="19" ht="32" customHeight="1">
      <c r="A19" s="28" t="inlineStr">
        <is>
          <t>Les charges récupérables sont à distinguer des charges non récupérables conformément au décret n°87-713.</t>
        </is>
      </c>
    </row>
    <row r="20" ht="32" customHeight="1">
      <c r="A20" s="29" t="inlineStr">
        <is>
          <t>Le bail d’habitation est notamment régi par la loi du 6 juillet 1989 ; adapter les données du portefeuille à chaque contrat.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2026-10-02T18:33:59Z</dcterms:created>
  <dcterms:modified xmlns:dcterms="http://purl.org/dc/terms/" xmlns:xsi="http://www.w3.org/2001/XMLSchema-instance" xsi:type="dcterms:W3CDTF">2026-10-02T18:33:59Z</dcterms:modified>
</cp:coreProperties>
</file>